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NO SEMAFORIZADAS\CL 64 - CR 45\2018\30-08-2018\"/>
    </mc:Choice>
  </mc:AlternateContent>
  <bookViews>
    <workbookView xWindow="240" yWindow="90" windowWidth="9135" windowHeight="4965" tabRatio="736" activeTab="3"/>
  </bookViews>
  <sheets>
    <sheet name="G-2" sheetId="4684" r:id="rId1"/>
    <sheet name="G-4" sheetId="4677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'G-2'!$A$1:$U$58</definedName>
    <definedName name="_xlnm.Print_Area" localSheetId="1">'G-4'!$A$1:$U$58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U18" i="4677" l="1"/>
  <c r="I39" i="4689" l="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C5" i="4689"/>
  <c r="I6" i="4689"/>
  <c r="I5" i="4689"/>
  <c r="AJ8" i="4688"/>
  <c r="Y8" i="4688"/>
  <c r="O8" i="4688"/>
  <c r="S6" i="4681"/>
  <c r="L6" i="4681"/>
  <c r="D6" i="4681"/>
  <c r="E5" i="4681"/>
  <c r="S6" i="4677"/>
  <c r="L5" i="4677"/>
  <c r="D5" i="4677"/>
  <c r="E4" i="4677"/>
  <c r="I45" i="4689"/>
  <c r="I43" i="4689"/>
  <c r="J43" i="4689" s="1"/>
  <c r="I42" i="4689"/>
  <c r="I40" i="4689"/>
  <c r="J40" i="4689" s="1"/>
  <c r="I37" i="4689"/>
  <c r="J37" i="4689" s="1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5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AO22" i="4688"/>
  <c r="CC19" i="4688" s="1"/>
  <c r="AM22" i="4688"/>
  <c r="CA19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J20" i="4689" l="1"/>
  <c r="I44" i="4689"/>
  <c r="J44" i="4689" s="1"/>
  <c r="I41" i="4689"/>
  <c r="J41" i="4689" s="1"/>
  <c r="I38" i="4689"/>
  <c r="J38" i="4689" s="1"/>
  <c r="I26" i="4689"/>
  <c r="I27" i="4689"/>
  <c r="I24" i="4689"/>
  <c r="I23" i="4689"/>
  <c r="J22" i="4689" s="1"/>
  <c r="P19" i="4688" s="1"/>
  <c r="AN26" i="4688"/>
  <c r="CB18" i="4688" s="1"/>
  <c r="AL26" i="4688"/>
  <c r="BZ18" i="4688" s="1"/>
  <c r="V18" i="4688"/>
  <c r="BK17" i="4688" s="1"/>
  <c r="X18" i="4688"/>
  <c r="BM17" i="4688" s="1"/>
  <c r="T18" i="4688"/>
  <c r="BI17" i="4688" s="1"/>
  <c r="T17" i="4681"/>
  <c r="AH22" i="4688"/>
  <c r="BV19" i="4688" s="1"/>
  <c r="AJ22" i="4688"/>
  <c r="BX19" i="4688" s="1"/>
  <c r="AL22" i="4688"/>
  <c r="BZ19" i="4688" s="1"/>
  <c r="AN22" i="4688"/>
  <c r="CB19" i="4688" s="1"/>
  <c r="AF27" i="4688"/>
  <c r="P27" i="4688"/>
  <c r="D27" i="4688"/>
  <c r="AF23" i="4688"/>
  <c r="AO23" i="4688"/>
  <c r="J35" i="4689"/>
  <c r="U23" i="4688"/>
  <c r="P23" i="4688"/>
  <c r="Z23" i="4688"/>
  <c r="D23" i="4688"/>
  <c r="J23" i="4688"/>
  <c r="J29" i="4689"/>
  <c r="G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J25" i="4689" l="1"/>
  <c r="AF19" i="4688" s="1"/>
  <c r="J45" i="4689"/>
  <c r="AO27" i="4688" s="1"/>
  <c r="J42" i="4689"/>
  <c r="Z27" i="4688" s="1"/>
  <c r="J39" i="4689"/>
  <c r="J27" i="4688" s="1"/>
  <c r="J26" i="4689"/>
  <c r="AK19" i="4688" s="1"/>
  <c r="J27" i="4689"/>
  <c r="AO19" i="4688" s="1"/>
  <c r="J23" i="4689"/>
  <c r="U19" i="4688" s="1"/>
  <c r="J24" i="4689"/>
  <c r="Z19" i="4688" s="1"/>
  <c r="I30" i="4688"/>
  <c r="AY20" i="4688" s="1"/>
  <c r="H30" i="4688"/>
  <c r="AX20" i="4688" s="1"/>
  <c r="AK30" i="4688"/>
  <c r="BY20" i="4688" s="1"/>
  <c r="AH30" i="4688"/>
  <c r="BV20" i="4688" s="1"/>
  <c r="U23" i="4684"/>
  <c r="Z30" i="4688"/>
  <c r="BO20" i="4688" s="1"/>
  <c r="W30" i="4688"/>
  <c r="BL20" i="4688" s="1"/>
  <c r="R30" i="4688"/>
  <c r="BG20" i="4688" s="1"/>
  <c r="AI30" i="4688"/>
  <c r="BW20" i="4688" s="1"/>
  <c r="V30" i="4688"/>
  <c r="BK20" i="4688" s="1"/>
  <c r="S30" i="4688"/>
  <c r="BH20" i="4688" s="1"/>
  <c r="AA30" i="4688"/>
  <c r="BP20" i="4688" s="1"/>
  <c r="AL30" i="4688"/>
  <c r="BZ20" i="4688" s="1"/>
  <c r="AM30" i="4688"/>
  <c r="CA20" i="4688" s="1"/>
  <c r="E30" i="4688"/>
  <c r="AU20" i="4688" s="1"/>
  <c r="AO30" i="4688"/>
  <c r="CC20" i="4688" s="1"/>
  <c r="AJ30" i="4688"/>
  <c r="BX20" i="4688" s="1"/>
  <c r="Y30" i="4688"/>
  <c r="BN20" i="4688" s="1"/>
  <c r="U30" i="4688"/>
  <c r="BJ20" i="4688" s="1"/>
  <c r="AB30" i="4688"/>
  <c r="BQ20" i="4688" s="1"/>
  <c r="AK27" i="4688"/>
  <c r="U27" i="4688"/>
  <c r="G27" i="4688"/>
  <c r="AK23" i="4688"/>
  <c r="G23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13" i="4681"/>
  <c r="N16" i="4681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<sst xmlns="http://schemas.openxmlformats.org/spreadsheetml/2006/main" count="519" uniqueCount="152">
  <si>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</si>
  <si>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</si>
  <si>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</si>
  <si>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</si>
  <si>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</si>
  <si>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</si>
  <si>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</si>
  <si>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</si>
  <si>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</si>
  <si>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</si>
  <si>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</si>
  <si>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</si>
  <si>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</si>
  <si>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</si>
  <si>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</si>
  <si>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</si>
  <si>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</si>
  <si>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</si>
  <si>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</si>
  <si>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</si>
  <si>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</si>
  <si>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</si>
  <si>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</si>
  <si>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</si>
  <si>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</si>
  <si>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</si>
  <si>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</si>
  <si>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</si>
  <si>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</si>
  <si>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</si>
  <si>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</si>
  <si>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</si>
  <si>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</si>
  <si>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</si>
  <si>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</si>
  <si>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</si>
  <si>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</si>
  <si>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</si>
  <si>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</si>
  <si>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</si>
  <si>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</si>
  <si>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</si>
  <si>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</si>
  <si>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</si>
  <si>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</si>
  <si>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</si>
  <si>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</si>
  <si>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</si>
  <si>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</si>
  <si>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</si>
  <si>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</si>
  <si>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</si>
  <si>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</si>
  <si>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</si>
  <si>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</si>
  <si>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</si>
  <si>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</si>
  <si>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</si>
  <si>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</si>
  <si>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</si>
  <si>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</si>
  <si>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</si>
  <si>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</si>
  <si>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</si>
  <si>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</si>
  <si>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</si>
  <si>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</si>
  <si>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</si>
  <si>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</si>
  <si>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</si>
  <si>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</si>
  <si>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</si>
  <si>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</si>
  <si>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</si>
  <si>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</si>
  <si>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</si>
  <si>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</si>
  <si>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</si>
  <si>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</si>
  <si>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</si>
  <si>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</si>
  <si>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</si>
  <si>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</si>
  <si>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</si>
  <si>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</si>
  <si>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</si>
  <si>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</si>
  <si>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</si>
  <si>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</si>
  <si>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</si>
  <si>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</si>
  <si>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</si>
  <si>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</si>
  <si>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</si>
  <si>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</si>
  <si>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</si>
  <si>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</si>
  <si>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</si>
  <si>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</si>
  <si>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</si>
  <si>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</si>
  <si>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</si>
  <si>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</si>
  <si>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</si>
  <si>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</si>
  <si>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</si>
  <si>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</si>
  <si>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</si>
  <si>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</si>
  <si>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</si>
  <si>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</si>
  <si>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</si>
  <si>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</si>
  <si>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</si>
  <si>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</si>
  <si>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</si>
  <si>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</si>
  <si>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</si>
  <si>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</si>
  <si>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</si>
  <si>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</si>
  <si>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</si>
  <si>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</si>
  <si>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</si>
  <si>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</si>
  <si>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</si>
  <si>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</si>
  <si>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</si>
  <si>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</si>
  <si>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</si>
  <si>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</si>
  <si>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</si>
  <si>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</si>
  <si>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</si>
  <si>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</si>
  <si>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</si>
  <si>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</si>
  <si>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</si>
  <si>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</si>
  <si>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</si>
  <si>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</si>
  <si>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</si>
  <si>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</si>
  <si>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</si>
  <si>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</si>
  <si>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</si>
  <si>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</si>
  <si>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</si>
  <si>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CL 64 - CR 45</t>
  </si>
  <si>
    <t>JHONY NAVARRO</t>
  </si>
  <si>
    <t>JULIO VASQUEZ</t>
  </si>
  <si>
    <t>IVAN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</si>
</sst>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6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226</c:v>
                </c:pt>
                <c:pt idx="1">
                  <c:v>194.5</c:v>
                </c:pt>
                <c:pt idx="2">
                  <c:v>176</c:v>
                </c:pt>
                <c:pt idx="3">
                  <c:v>188.5</c:v>
                </c:pt>
                <c:pt idx="4">
                  <c:v>175.5</c:v>
                </c:pt>
                <c:pt idx="5">
                  <c:v>160</c:v>
                </c:pt>
                <c:pt idx="6">
                  <c:v>126</c:v>
                </c:pt>
                <c:pt idx="7">
                  <c:v>137</c:v>
                </c:pt>
                <c:pt idx="8">
                  <c:v>110</c:v>
                </c:pt>
                <c:pt idx="9">
                  <c:v>114.5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819472"/>
        <c:axId val="176198424"/>
      </c:barChart>
      <c:catAx>
        <c:axId val="175819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198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198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819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95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785</c:v>
                </c:pt>
                <c:pt idx="4">
                  <c:v>734.5</c:v>
                </c:pt>
                <c:pt idx="5">
                  <c:v>700</c:v>
                </c:pt>
                <c:pt idx="6">
                  <c:v>650</c:v>
                </c:pt>
                <c:pt idx="7">
                  <c:v>598.5</c:v>
                </c:pt>
                <c:pt idx="8">
                  <c:v>533</c:v>
                </c:pt>
                <c:pt idx="9">
                  <c:v>487.5</c:v>
                </c:pt>
                <c:pt idx="13">
                  <c:v>429</c:v>
                </c:pt>
                <c:pt idx="14">
                  <c:v>442.5</c:v>
                </c:pt>
                <c:pt idx="15">
                  <c:v>438.5</c:v>
                </c:pt>
                <c:pt idx="16">
                  <c:v>446</c:v>
                </c:pt>
                <c:pt idx="17">
                  <c:v>453</c:v>
                </c:pt>
                <c:pt idx="18">
                  <c:v>427.5</c:v>
                </c:pt>
                <c:pt idx="19">
                  <c:v>428.5</c:v>
                </c:pt>
                <c:pt idx="20">
                  <c:v>440</c:v>
                </c:pt>
                <c:pt idx="21">
                  <c:v>461</c:v>
                </c:pt>
                <c:pt idx="22">
                  <c:v>533.5</c:v>
                </c:pt>
                <c:pt idx="23">
                  <c:v>601</c:v>
                </c:pt>
                <c:pt idx="24">
                  <c:v>615.5</c:v>
                </c:pt>
                <c:pt idx="25">
                  <c:v>641</c:v>
                </c:pt>
                <c:pt idx="29">
                  <c:v>493.5</c:v>
                </c:pt>
                <c:pt idx="30">
                  <c:v>501</c:v>
                </c:pt>
                <c:pt idx="31">
                  <c:v>508.5</c:v>
                </c:pt>
                <c:pt idx="32">
                  <c:v>531</c:v>
                </c:pt>
                <c:pt idx="33">
                  <c:v>574.5</c:v>
                </c:pt>
                <c:pt idx="34">
                  <c:v>573</c:v>
                </c:pt>
                <c:pt idx="35">
                  <c:v>561</c:v>
                </c:pt>
                <c:pt idx="36">
                  <c:v>530</c:v>
                </c:pt>
                <c:pt idx="37">
                  <c:v>480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1242.5</c:v>
                </c:pt>
                <c:pt idx="4">
                  <c:v>1223.5</c:v>
                </c:pt>
                <c:pt idx="5">
                  <c:v>1195.5</c:v>
                </c:pt>
                <c:pt idx="6">
                  <c:v>1251</c:v>
                </c:pt>
                <c:pt idx="7">
                  <c:v>1305.5</c:v>
                </c:pt>
                <c:pt idx="8">
                  <c:v>1382.5</c:v>
                </c:pt>
                <c:pt idx="9">
                  <c:v>1417.5</c:v>
                </c:pt>
                <c:pt idx="13">
                  <c:v>1243.5</c:v>
                </c:pt>
                <c:pt idx="14">
                  <c:v>1259.5</c:v>
                </c:pt>
                <c:pt idx="15">
                  <c:v>1306.5</c:v>
                </c:pt>
                <c:pt idx="16">
                  <c:v>1284</c:v>
                </c:pt>
                <c:pt idx="17">
                  <c:v>1218.5</c:v>
                </c:pt>
                <c:pt idx="18">
                  <c:v>1185.5</c:v>
                </c:pt>
                <c:pt idx="19">
                  <c:v>1129.5</c:v>
                </c:pt>
                <c:pt idx="20">
                  <c:v>1149.5</c:v>
                </c:pt>
                <c:pt idx="21">
                  <c:v>1217</c:v>
                </c:pt>
                <c:pt idx="22">
                  <c:v>1243.5</c:v>
                </c:pt>
                <c:pt idx="23">
                  <c:v>1310</c:v>
                </c:pt>
                <c:pt idx="24">
                  <c:v>1340</c:v>
                </c:pt>
                <c:pt idx="25">
                  <c:v>1395.5</c:v>
                </c:pt>
                <c:pt idx="29">
                  <c:v>1539.5</c:v>
                </c:pt>
                <c:pt idx="30">
                  <c:v>1532.5</c:v>
                </c:pt>
                <c:pt idx="31">
                  <c:v>1556.5</c:v>
                </c:pt>
                <c:pt idx="32">
                  <c:v>1594</c:v>
                </c:pt>
                <c:pt idx="33">
                  <c:v>1643</c:v>
                </c:pt>
                <c:pt idx="34">
                  <c:v>1678</c:v>
                </c:pt>
                <c:pt idx="35">
                  <c:v>1624.5</c:v>
                </c:pt>
                <c:pt idx="36">
                  <c:v>1605</c:v>
                </c:pt>
                <c:pt idx="37">
                  <c:v>1517.5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2027.5</c:v>
                </c:pt>
                <c:pt idx="4">
                  <c:v>1958</c:v>
                </c:pt>
                <c:pt idx="5">
                  <c:v>1895.5</c:v>
                </c:pt>
                <c:pt idx="6">
                  <c:v>1901</c:v>
                </c:pt>
                <c:pt idx="7">
                  <c:v>1904</c:v>
                </c:pt>
                <c:pt idx="8">
                  <c:v>1915.5</c:v>
                </c:pt>
                <c:pt idx="9">
                  <c:v>1905</c:v>
                </c:pt>
                <c:pt idx="13">
                  <c:v>1672.5</c:v>
                </c:pt>
                <c:pt idx="14">
                  <c:v>1702</c:v>
                </c:pt>
                <c:pt idx="15">
                  <c:v>1745</c:v>
                </c:pt>
                <c:pt idx="16">
                  <c:v>1730</c:v>
                </c:pt>
                <c:pt idx="17">
                  <c:v>1671.5</c:v>
                </c:pt>
                <c:pt idx="18">
                  <c:v>1613</c:v>
                </c:pt>
                <c:pt idx="19">
                  <c:v>1558</c:v>
                </c:pt>
                <c:pt idx="20">
                  <c:v>1589.5</c:v>
                </c:pt>
                <c:pt idx="21">
                  <c:v>1678</c:v>
                </c:pt>
                <c:pt idx="22">
                  <c:v>1777</c:v>
                </c:pt>
                <c:pt idx="23">
                  <c:v>1911</c:v>
                </c:pt>
                <c:pt idx="24">
                  <c:v>1955.5</c:v>
                </c:pt>
                <c:pt idx="25">
                  <c:v>2036.5</c:v>
                </c:pt>
                <c:pt idx="29">
                  <c:v>2033</c:v>
                </c:pt>
                <c:pt idx="30">
                  <c:v>2033.5</c:v>
                </c:pt>
                <c:pt idx="31">
                  <c:v>2065</c:v>
                </c:pt>
                <c:pt idx="32">
                  <c:v>2125</c:v>
                </c:pt>
                <c:pt idx="33">
                  <c:v>2217.5</c:v>
                </c:pt>
                <c:pt idx="34">
                  <c:v>2251</c:v>
                </c:pt>
                <c:pt idx="35">
                  <c:v>2185.5</c:v>
                </c:pt>
                <c:pt idx="36">
                  <c:v>2135</c:v>
                </c:pt>
                <c:pt idx="37">
                  <c:v>1997.5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6783472"/>
        <c:axId val="175922048"/>
      </c:lineChart>
      <c:catAx>
        <c:axId val="17678347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5922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92204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678347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89" r="0.75000000000000289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117</c:v>
                </c:pt>
                <c:pt idx="1">
                  <c:v>130.5</c:v>
                </c:pt>
                <c:pt idx="2">
                  <c:v>120</c:v>
                </c:pt>
                <c:pt idx="3">
                  <c:v>126</c:v>
                </c:pt>
                <c:pt idx="4">
                  <c:v>124.5</c:v>
                </c:pt>
                <c:pt idx="5">
                  <c:v>138</c:v>
                </c:pt>
                <c:pt idx="6">
                  <c:v>142.5</c:v>
                </c:pt>
                <c:pt idx="7">
                  <c:v>169.5</c:v>
                </c:pt>
                <c:pt idx="8">
                  <c:v>123</c:v>
                </c:pt>
                <c:pt idx="9">
                  <c:v>126</c:v>
                </c:pt>
                <c:pt idx="10">
                  <c:v>111.5</c:v>
                </c:pt>
                <c:pt idx="11">
                  <c:v>119.5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746008"/>
        <c:axId val="176338368"/>
      </c:barChart>
      <c:catAx>
        <c:axId val="176746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338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3383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746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5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3"/>
          <c:w val="0.92769502452399744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('G-2'!$F$20:$F$22,'G-2'!$M$10:$M$22)</c:f>
              <c:numCache>
                <c:formatCode>0</c:formatCode>
                <c:ptCount val="16"/>
                <c:pt idx="0">
                  <c:v>113</c:v>
                </c:pt>
                <c:pt idx="1">
                  <c:v>108.5</c:v>
                </c:pt>
                <c:pt idx="2">
                  <c:v>107.5</c:v>
                </c:pt>
                <c:pt idx="3">
                  <c:v>100</c:v>
                </c:pt>
                <c:pt idx="4">
                  <c:v>126.5</c:v>
                </c:pt>
                <c:pt idx="5">
                  <c:v>104.5</c:v>
                </c:pt>
                <c:pt idx="6">
                  <c:v>115</c:v>
                </c:pt>
                <c:pt idx="7">
                  <c:v>107</c:v>
                </c:pt>
                <c:pt idx="8">
                  <c:v>101</c:v>
                </c:pt>
                <c:pt idx="9">
                  <c:v>105.5</c:v>
                </c:pt>
                <c:pt idx="10">
                  <c:v>126.5</c:v>
                </c:pt>
                <c:pt idx="11">
                  <c:v>128</c:v>
                </c:pt>
                <c:pt idx="12">
                  <c:v>173.5</c:v>
                </c:pt>
                <c:pt idx="13">
                  <c:v>173</c:v>
                </c:pt>
                <c:pt idx="14">
                  <c:v>141</c:v>
                </c:pt>
                <c:pt idx="15">
                  <c:v>153.5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782672"/>
        <c:axId val="176768616"/>
      </c:barChart>
      <c:catAx>
        <c:axId val="176782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768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7686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782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302</c:v>
                </c:pt>
                <c:pt idx="1">
                  <c:v>332.5</c:v>
                </c:pt>
                <c:pt idx="2">
                  <c:v>318</c:v>
                </c:pt>
                <c:pt idx="3">
                  <c:v>290</c:v>
                </c:pt>
                <c:pt idx="4">
                  <c:v>283</c:v>
                </c:pt>
                <c:pt idx="5">
                  <c:v>304.5</c:v>
                </c:pt>
                <c:pt idx="6">
                  <c:v>373.5</c:v>
                </c:pt>
                <c:pt idx="7">
                  <c:v>344.5</c:v>
                </c:pt>
                <c:pt idx="8">
                  <c:v>360</c:v>
                </c:pt>
                <c:pt idx="9">
                  <c:v>339.5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514376"/>
        <c:axId val="176581016"/>
      </c:barChart>
      <c:catAx>
        <c:axId val="176514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581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5810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514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373.5</c:v>
                </c:pt>
                <c:pt idx="1">
                  <c:v>409.5</c:v>
                </c:pt>
                <c:pt idx="2">
                  <c:v>370</c:v>
                </c:pt>
                <c:pt idx="3">
                  <c:v>386.5</c:v>
                </c:pt>
                <c:pt idx="4">
                  <c:v>366.5</c:v>
                </c:pt>
                <c:pt idx="5">
                  <c:v>433.5</c:v>
                </c:pt>
                <c:pt idx="6">
                  <c:v>407.5</c:v>
                </c:pt>
                <c:pt idx="7">
                  <c:v>435.5</c:v>
                </c:pt>
                <c:pt idx="8">
                  <c:v>401.5</c:v>
                </c:pt>
                <c:pt idx="9">
                  <c:v>380</c:v>
                </c:pt>
                <c:pt idx="10">
                  <c:v>388</c:v>
                </c:pt>
                <c:pt idx="11">
                  <c:v>348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625632"/>
        <c:axId val="107496720"/>
      </c:barChart>
      <c:catAx>
        <c:axId val="176625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7496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74967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625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3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19E-2"/>
          <c:y val="0.21153978578091151"/>
          <c:w val="0.92653184328741933"/>
          <c:h val="0.5000031300276042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('G-4'!$F$20:$F$22,'G-4'!$M$10:$M$22)</c:f>
              <c:numCache>
                <c:formatCode>0</c:formatCode>
                <c:ptCount val="16"/>
                <c:pt idx="0">
                  <c:v>293.5</c:v>
                </c:pt>
                <c:pt idx="1">
                  <c:v>290.5</c:v>
                </c:pt>
                <c:pt idx="2">
                  <c:v>320</c:v>
                </c:pt>
                <c:pt idx="3">
                  <c:v>339.5</c:v>
                </c:pt>
                <c:pt idx="4">
                  <c:v>309.5</c:v>
                </c:pt>
                <c:pt idx="5">
                  <c:v>337.5</c:v>
                </c:pt>
                <c:pt idx="6">
                  <c:v>297.5</c:v>
                </c:pt>
                <c:pt idx="7">
                  <c:v>274</c:v>
                </c:pt>
                <c:pt idx="8">
                  <c:v>276.5</c:v>
                </c:pt>
                <c:pt idx="9">
                  <c:v>281.5</c:v>
                </c:pt>
                <c:pt idx="10">
                  <c:v>317.5</c:v>
                </c:pt>
                <c:pt idx="11">
                  <c:v>341.5</c:v>
                </c:pt>
                <c:pt idx="12">
                  <c:v>303</c:v>
                </c:pt>
                <c:pt idx="13">
                  <c:v>348</c:v>
                </c:pt>
                <c:pt idx="14">
                  <c:v>347.5</c:v>
                </c:pt>
                <c:pt idx="15">
                  <c:v>397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783864"/>
        <c:axId val="176784256"/>
      </c:barChart>
      <c:catAx>
        <c:axId val="176783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74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78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78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783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85E-2"/>
          <c:y val="0.22875963005278591"/>
          <c:w val="0.90847115734817963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528</c:v>
                </c:pt>
                <c:pt idx="1">
                  <c:v>527</c:v>
                </c:pt>
                <c:pt idx="2">
                  <c:v>494</c:v>
                </c:pt>
                <c:pt idx="3">
                  <c:v>478.5</c:v>
                </c:pt>
                <c:pt idx="4">
                  <c:v>458.5</c:v>
                </c:pt>
                <c:pt idx="5">
                  <c:v>464.5</c:v>
                </c:pt>
                <c:pt idx="6">
                  <c:v>499.5</c:v>
                </c:pt>
                <c:pt idx="7">
                  <c:v>481.5</c:v>
                </c:pt>
                <c:pt idx="8">
                  <c:v>470</c:v>
                </c:pt>
                <c:pt idx="9">
                  <c:v>454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785040"/>
        <c:axId val="176785432"/>
      </c:barChart>
      <c:catAx>
        <c:axId val="176785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785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7854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785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0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490.5</c:v>
                </c:pt>
                <c:pt idx="1">
                  <c:v>540</c:v>
                </c:pt>
                <c:pt idx="2">
                  <c:v>490</c:v>
                </c:pt>
                <c:pt idx="3">
                  <c:v>512.5</c:v>
                </c:pt>
                <c:pt idx="4">
                  <c:v>491</c:v>
                </c:pt>
                <c:pt idx="5">
                  <c:v>571.5</c:v>
                </c:pt>
                <c:pt idx="6">
                  <c:v>550</c:v>
                </c:pt>
                <c:pt idx="7">
                  <c:v>605</c:v>
                </c:pt>
                <c:pt idx="8">
                  <c:v>524.5</c:v>
                </c:pt>
                <c:pt idx="9">
                  <c:v>506</c:v>
                </c:pt>
                <c:pt idx="10">
                  <c:v>499.5</c:v>
                </c:pt>
                <c:pt idx="11">
                  <c:v>467.5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786216"/>
        <c:axId val="176786608"/>
      </c:barChart>
      <c:catAx>
        <c:axId val="176786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786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7866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786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406.5</c:v>
                </c:pt>
                <c:pt idx="1">
                  <c:v>399</c:v>
                </c:pt>
                <c:pt idx="2">
                  <c:v>427.5</c:v>
                </c:pt>
                <c:pt idx="3">
                  <c:v>439.5</c:v>
                </c:pt>
                <c:pt idx="4">
                  <c:v>436</c:v>
                </c:pt>
                <c:pt idx="5">
                  <c:v>442</c:v>
                </c:pt>
                <c:pt idx="6">
                  <c:v>412.5</c:v>
                </c:pt>
                <c:pt idx="7">
                  <c:v>381</c:v>
                </c:pt>
                <c:pt idx="8">
                  <c:v>377.5</c:v>
                </c:pt>
                <c:pt idx="9">
                  <c:v>387</c:v>
                </c:pt>
                <c:pt idx="10">
                  <c:v>444</c:v>
                </c:pt>
                <c:pt idx="11">
                  <c:v>469.5</c:v>
                </c:pt>
                <c:pt idx="12">
                  <c:v>476.5</c:v>
                </c:pt>
                <c:pt idx="13">
                  <c:v>521</c:v>
                </c:pt>
                <c:pt idx="14">
                  <c:v>488.5</c:v>
                </c:pt>
                <c:pt idx="15">
                  <c:v>550.5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920872"/>
        <c:axId val="175921264"/>
      </c:barChart>
      <c:catAx>
        <c:axId val="175920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"/>
              <c:y val="0.866244732299753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921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921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920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125605</xdr:colOff>
      <xdr:row>0</xdr:row>
      <xdr:rowOff>125604</xdr:rowOff>
    </xdr:from>
    <xdr:to>
      <xdr:col>35</xdr:col>
      <xdr:colOff>282610</xdr:colOff>
      <xdr:row>5</xdr:row>
      <xdr:rowOff>52335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849479" y="125604"/>
          <a:ext cx="1727060" cy="83736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V13" sqref="V13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9" t="s">
        <v>38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53" t="s">
        <v>54</v>
      </c>
      <c r="B4" s="153"/>
      <c r="C4" s="153"/>
      <c r="D4" s="26"/>
      <c r="E4" s="151" t="s">
        <v>60</v>
      </c>
      <c r="F4" s="151"/>
      <c r="G4" s="151"/>
      <c r="H4" s="15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5" t="s">
        <v>56</v>
      </c>
      <c r="B5" s="145"/>
      <c r="C5" s="145"/>
      <c r="D5" s="151" t="s">
        <v>148</v>
      </c>
      <c r="E5" s="151"/>
      <c r="F5" s="151"/>
      <c r="G5" s="151"/>
      <c r="H5" s="151"/>
      <c r="I5" s="145" t="s">
        <v>53</v>
      </c>
      <c r="J5" s="145"/>
      <c r="K5" s="145"/>
      <c r="L5" s="152">
        <v>6445</v>
      </c>
      <c r="M5" s="152"/>
      <c r="N5" s="152"/>
      <c r="O5" s="12"/>
      <c r="P5" s="145" t="s">
        <v>57</v>
      </c>
      <c r="Q5" s="145"/>
      <c r="R5" s="145"/>
      <c r="S5" s="150" t="s">
        <v>147</v>
      </c>
      <c r="T5" s="150"/>
      <c r="U5" s="150"/>
    </row>
    <row r="6" spans="1:28" ht="12.75" customHeight="1" x14ac:dyDescent="0.2">
      <c r="A6" s="145" t="s">
        <v>55</v>
      </c>
      <c r="B6" s="145"/>
      <c r="C6" s="145"/>
      <c r="D6" s="154" t="s">
        <v>151</v>
      </c>
      <c r="E6" s="154"/>
      <c r="F6" s="154"/>
      <c r="G6" s="154"/>
      <c r="H6" s="154"/>
      <c r="I6" s="145" t="s">
        <v>59</v>
      </c>
      <c r="J6" s="145"/>
      <c r="K6" s="145"/>
      <c r="L6" s="147">
        <v>2</v>
      </c>
      <c r="M6" s="147"/>
      <c r="N6" s="147"/>
      <c r="O6" s="42"/>
      <c r="P6" s="145" t="s">
        <v>58</v>
      </c>
      <c r="Q6" s="145"/>
      <c r="R6" s="145"/>
      <c r="S6" s="148">
        <v>43342</v>
      </c>
      <c r="T6" s="148"/>
      <c r="U6" s="148"/>
    </row>
    <row r="7" spans="1:28" ht="7.5" customHeight="1" x14ac:dyDescent="0.2">
      <c r="A7" s="13"/>
      <c r="B7" s="11"/>
      <c r="C7" s="11"/>
      <c r="D7" s="11"/>
      <c r="E7" s="146"/>
      <c r="F7" s="146"/>
      <c r="G7" s="146"/>
      <c r="H7" s="146"/>
      <c r="I7" s="146"/>
      <c r="J7" s="146"/>
      <c r="K7" s="14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4" t="s">
        <v>36</v>
      </c>
      <c r="B8" s="137" t="s">
        <v>34</v>
      </c>
      <c r="C8" s="138"/>
      <c r="D8" s="138"/>
      <c r="E8" s="139"/>
      <c r="F8" s="134" t="s">
        <v>35</v>
      </c>
      <c r="G8" s="134" t="s">
        <v>37</v>
      </c>
      <c r="H8" s="134" t="s">
        <v>36</v>
      </c>
      <c r="I8" s="137" t="s">
        <v>34</v>
      </c>
      <c r="J8" s="138"/>
      <c r="K8" s="138"/>
      <c r="L8" s="139"/>
      <c r="M8" s="134" t="s">
        <v>35</v>
      </c>
      <c r="N8" s="134" t="s">
        <v>37</v>
      </c>
      <c r="O8" s="134" t="s">
        <v>36</v>
      </c>
      <c r="P8" s="137" t="s">
        <v>34</v>
      </c>
      <c r="Q8" s="138"/>
      <c r="R8" s="138"/>
      <c r="S8" s="139"/>
      <c r="T8" s="134" t="s">
        <v>35</v>
      </c>
      <c r="U8" s="134" t="s">
        <v>37</v>
      </c>
    </row>
    <row r="9" spans="1:28" ht="12" customHeight="1" x14ac:dyDescent="0.2">
      <c r="A9" s="135"/>
      <c r="B9" s="15" t="s">
        <v>52</v>
      </c>
      <c r="C9" s="15" t="s">
        <v>0</v>
      </c>
      <c r="D9" s="15" t="s">
        <v>2</v>
      </c>
      <c r="E9" s="16" t="s">
        <v>3</v>
      </c>
      <c r="F9" s="135"/>
      <c r="G9" s="135"/>
      <c r="H9" s="135"/>
      <c r="I9" s="17" t="s">
        <v>52</v>
      </c>
      <c r="J9" s="17" t="s">
        <v>0</v>
      </c>
      <c r="K9" s="15" t="s">
        <v>2</v>
      </c>
      <c r="L9" s="16" t="s">
        <v>3</v>
      </c>
      <c r="M9" s="135"/>
      <c r="N9" s="135"/>
      <c r="O9" s="135"/>
      <c r="P9" s="17" t="s">
        <v>52</v>
      </c>
      <c r="Q9" s="17" t="s">
        <v>0</v>
      </c>
      <c r="R9" s="15" t="s">
        <v>2</v>
      </c>
      <c r="S9" s="16" t="s">
        <v>3</v>
      </c>
      <c r="T9" s="135"/>
      <c r="U9" s="135"/>
    </row>
    <row r="10" spans="1:28" ht="24" customHeight="1" x14ac:dyDescent="0.2">
      <c r="A10" s="18" t="s">
        <v>11</v>
      </c>
      <c r="B10" s="46">
        <v>154</v>
      </c>
      <c r="C10" s="46">
        <v>142</v>
      </c>
      <c r="D10" s="46">
        <v>1</v>
      </c>
      <c r="E10" s="46">
        <v>2</v>
      </c>
      <c r="F10" s="6">
        <f t="shared" ref="F10:F22" si="0">B10*0.5+C10*1+D10*2+E10*2.5</f>
        <v>226</v>
      </c>
      <c r="G10" s="2"/>
      <c r="H10" s="19" t="s">
        <v>4</v>
      </c>
      <c r="I10" s="46">
        <v>28</v>
      </c>
      <c r="J10" s="46">
        <v>77</v>
      </c>
      <c r="K10" s="46">
        <v>2</v>
      </c>
      <c r="L10" s="46">
        <v>2</v>
      </c>
      <c r="M10" s="6">
        <f t="shared" ref="M10:M22" si="1">I10*0.5+J10*1+K10*2+L10*2.5</f>
        <v>100</v>
      </c>
      <c r="N10" s="9">
        <f>F20+F21+F22+M10</f>
        <v>429</v>
      </c>
      <c r="O10" s="19" t="s">
        <v>43</v>
      </c>
      <c r="P10" s="46">
        <v>24</v>
      </c>
      <c r="Q10" s="46">
        <v>96</v>
      </c>
      <c r="R10" s="46">
        <v>2</v>
      </c>
      <c r="S10" s="46">
        <v>2</v>
      </c>
      <c r="T10" s="6">
        <f t="shared" ref="T10:T21" si="2">P10*0.5+Q10*1+R10*2+S10*2.5</f>
        <v>117</v>
      </c>
      <c r="U10" s="10"/>
      <c r="AB10" s="1"/>
    </row>
    <row r="11" spans="1:28" ht="24" customHeight="1" x14ac:dyDescent="0.2">
      <c r="A11" s="18" t="s">
        <v>14</v>
      </c>
      <c r="B11" s="46">
        <v>126</v>
      </c>
      <c r="C11" s="46">
        <v>123</v>
      </c>
      <c r="D11" s="46">
        <v>3</v>
      </c>
      <c r="E11" s="46">
        <v>1</v>
      </c>
      <c r="F11" s="6">
        <f t="shared" si="0"/>
        <v>194.5</v>
      </c>
      <c r="G11" s="2"/>
      <c r="H11" s="19" t="s">
        <v>5</v>
      </c>
      <c r="I11" s="46">
        <v>23</v>
      </c>
      <c r="J11" s="46">
        <v>108</v>
      </c>
      <c r="K11" s="46">
        <v>1</v>
      </c>
      <c r="L11" s="46">
        <v>2</v>
      </c>
      <c r="M11" s="6">
        <f t="shared" si="1"/>
        <v>126.5</v>
      </c>
      <c r="N11" s="9">
        <f>F21+F22+M10+M11</f>
        <v>442.5</v>
      </c>
      <c r="O11" s="19" t="s">
        <v>44</v>
      </c>
      <c r="P11" s="46">
        <v>30</v>
      </c>
      <c r="Q11" s="46">
        <v>102</v>
      </c>
      <c r="R11" s="46">
        <v>3</v>
      </c>
      <c r="S11" s="46">
        <v>3</v>
      </c>
      <c r="T11" s="6">
        <f t="shared" si="2"/>
        <v>130.5</v>
      </c>
      <c r="U11" s="2"/>
      <c r="AB11" s="1"/>
    </row>
    <row r="12" spans="1:28" ht="24" customHeight="1" x14ac:dyDescent="0.2">
      <c r="A12" s="18" t="s">
        <v>17</v>
      </c>
      <c r="B12" s="46">
        <v>84</v>
      </c>
      <c r="C12" s="46">
        <v>119</v>
      </c>
      <c r="D12" s="46">
        <v>5</v>
      </c>
      <c r="E12" s="46">
        <v>2</v>
      </c>
      <c r="F12" s="6">
        <f t="shared" si="0"/>
        <v>176</v>
      </c>
      <c r="G12" s="2"/>
      <c r="H12" s="19" t="s">
        <v>6</v>
      </c>
      <c r="I12" s="46">
        <v>26</v>
      </c>
      <c r="J12" s="46">
        <v>81</v>
      </c>
      <c r="K12" s="46">
        <v>4</v>
      </c>
      <c r="L12" s="46">
        <v>1</v>
      </c>
      <c r="M12" s="6">
        <f t="shared" si="1"/>
        <v>104.5</v>
      </c>
      <c r="N12" s="2">
        <f>F22+M10+M11+M12</f>
        <v>438.5</v>
      </c>
      <c r="O12" s="19" t="s">
        <v>32</v>
      </c>
      <c r="P12" s="46">
        <v>34</v>
      </c>
      <c r="Q12" s="46">
        <v>91</v>
      </c>
      <c r="R12" s="46">
        <v>1</v>
      </c>
      <c r="S12" s="46">
        <v>4</v>
      </c>
      <c r="T12" s="6">
        <f t="shared" si="2"/>
        <v>120</v>
      </c>
      <c r="U12" s="2"/>
      <c r="AB12" s="1"/>
    </row>
    <row r="13" spans="1:28" ht="24" customHeight="1" x14ac:dyDescent="0.2">
      <c r="A13" s="18" t="s">
        <v>19</v>
      </c>
      <c r="B13" s="46">
        <v>91</v>
      </c>
      <c r="C13" s="46">
        <v>134</v>
      </c>
      <c r="D13" s="46">
        <v>2</v>
      </c>
      <c r="E13" s="46">
        <v>2</v>
      </c>
      <c r="F13" s="6">
        <f t="shared" si="0"/>
        <v>188.5</v>
      </c>
      <c r="G13" s="2">
        <f t="shared" ref="G13:G19" si="3">F10+F11+F12+F13</f>
        <v>785</v>
      </c>
      <c r="H13" s="19" t="s">
        <v>7</v>
      </c>
      <c r="I13" s="46">
        <v>24</v>
      </c>
      <c r="J13" s="46">
        <v>97</v>
      </c>
      <c r="K13" s="46">
        <v>3</v>
      </c>
      <c r="L13" s="46">
        <v>0</v>
      </c>
      <c r="M13" s="6">
        <f t="shared" si="1"/>
        <v>115</v>
      </c>
      <c r="N13" s="2">
        <f t="shared" ref="N13:N18" si="4">M10+M11+M12+M13</f>
        <v>446</v>
      </c>
      <c r="O13" s="19" t="s">
        <v>33</v>
      </c>
      <c r="P13" s="46">
        <v>31</v>
      </c>
      <c r="Q13" s="46">
        <v>99</v>
      </c>
      <c r="R13" s="46">
        <v>2</v>
      </c>
      <c r="S13" s="46">
        <v>3</v>
      </c>
      <c r="T13" s="6">
        <f t="shared" si="2"/>
        <v>126</v>
      </c>
      <c r="U13" s="2">
        <f t="shared" ref="U13:U21" si="5">T10+T11+T12+T13</f>
        <v>493.5</v>
      </c>
      <c r="AB13" s="51">
        <v>212.5</v>
      </c>
    </row>
    <row r="14" spans="1:28" ht="24" customHeight="1" x14ac:dyDescent="0.2">
      <c r="A14" s="18" t="s">
        <v>21</v>
      </c>
      <c r="B14" s="46">
        <v>54</v>
      </c>
      <c r="C14" s="46">
        <v>140</v>
      </c>
      <c r="D14" s="46">
        <v>3</v>
      </c>
      <c r="E14" s="46">
        <v>1</v>
      </c>
      <c r="F14" s="6">
        <f t="shared" si="0"/>
        <v>175.5</v>
      </c>
      <c r="G14" s="2">
        <f t="shared" si="3"/>
        <v>734.5</v>
      </c>
      <c r="H14" s="19" t="s">
        <v>9</v>
      </c>
      <c r="I14" s="46">
        <v>29</v>
      </c>
      <c r="J14" s="46">
        <v>83</v>
      </c>
      <c r="K14" s="46">
        <v>1</v>
      </c>
      <c r="L14" s="46">
        <v>3</v>
      </c>
      <c r="M14" s="6">
        <f t="shared" si="1"/>
        <v>107</v>
      </c>
      <c r="N14" s="2">
        <f t="shared" si="4"/>
        <v>453</v>
      </c>
      <c r="O14" s="19" t="s">
        <v>29</v>
      </c>
      <c r="P14" s="45">
        <v>33</v>
      </c>
      <c r="Q14" s="45">
        <v>104</v>
      </c>
      <c r="R14" s="45">
        <v>2</v>
      </c>
      <c r="S14" s="45">
        <v>0</v>
      </c>
      <c r="T14" s="6">
        <f t="shared" si="2"/>
        <v>124.5</v>
      </c>
      <c r="U14" s="2">
        <f t="shared" si="5"/>
        <v>501</v>
      </c>
      <c r="AB14" s="51">
        <v>226</v>
      </c>
    </row>
    <row r="15" spans="1:28" ht="24" customHeight="1" x14ac:dyDescent="0.2">
      <c r="A15" s="18" t="s">
        <v>23</v>
      </c>
      <c r="B15" s="46">
        <v>60</v>
      </c>
      <c r="C15" s="46">
        <v>113</v>
      </c>
      <c r="D15" s="46">
        <v>6</v>
      </c>
      <c r="E15" s="46">
        <v>2</v>
      </c>
      <c r="F15" s="6">
        <f t="shared" si="0"/>
        <v>160</v>
      </c>
      <c r="G15" s="2">
        <f t="shared" si="3"/>
        <v>700</v>
      </c>
      <c r="H15" s="19" t="s">
        <v>12</v>
      </c>
      <c r="I15" s="46">
        <v>20</v>
      </c>
      <c r="J15" s="46">
        <v>82</v>
      </c>
      <c r="K15" s="46">
        <v>2</v>
      </c>
      <c r="L15" s="46">
        <v>2</v>
      </c>
      <c r="M15" s="6">
        <f t="shared" si="1"/>
        <v>101</v>
      </c>
      <c r="N15" s="2">
        <f t="shared" si="4"/>
        <v>427.5</v>
      </c>
      <c r="O15" s="18" t="s">
        <v>30</v>
      </c>
      <c r="P15" s="46">
        <v>43</v>
      </c>
      <c r="Q15" s="46">
        <v>106</v>
      </c>
      <c r="R15" s="46">
        <v>4</v>
      </c>
      <c r="S15" s="46">
        <v>1</v>
      </c>
      <c r="T15" s="6">
        <f t="shared" si="2"/>
        <v>138</v>
      </c>
      <c r="U15" s="2">
        <f t="shared" si="5"/>
        <v>508.5</v>
      </c>
      <c r="AB15" s="51">
        <v>233.5</v>
      </c>
    </row>
    <row r="16" spans="1:28" ht="24" customHeight="1" x14ac:dyDescent="0.2">
      <c r="A16" s="18" t="s">
        <v>39</v>
      </c>
      <c r="B16" s="46">
        <v>44</v>
      </c>
      <c r="C16" s="46">
        <v>90</v>
      </c>
      <c r="D16" s="46">
        <v>2</v>
      </c>
      <c r="E16" s="46">
        <v>4</v>
      </c>
      <c r="F16" s="6">
        <f t="shared" si="0"/>
        <v>126</v>
      </c>
      <c r="G16" s="2">
        <f t="shared" si="3"/>
        <v>650</v>
      </c>
      <c r="H16" s="19" t="s">
        <v>15</v>
      </c>
      <c r="I16" s="46">
        <v>22</v>
      </c>
      <c r="J16" s="46">
        <v>90</v>
      </c>
      <c r="K16" s="46">
        <v>1</v>
      </c>
      <c r="L16" s="46">
        <v>1</v>
      </c>
      <c r="M16" s="6">
        <f t="shared" si="1"/>
        <v>105.5</v>
      </c>
      <c r="N16" s="2">
        <f t="shared" si="4"/>
        <v>428.5</v>
      </c>
      <c r="O16" s="19" t="s">
        <v>8</v>
      </c>
      <c r="P16" s="46">
        <v>41</v>
      </c>
      <c r="Q16" s="46">
        <v>117</v>
      </c>
      <c r="R16" s="46">
        <v>0</v>
      </c>
      <c r="S16" s="46">
        <v>2</v>
      </c>
      <c r="T16" s="6">
        <f t="shared" si="2"/>
        <v>142.5</v>
      </c>
      <c r="U16" s="2">
        <f t="shared" si="5"/>
        <v>531</v>
      </c>
      <c r="AB16" s="51">
        <v>234</v>
      </c>
    </row>
    <row r="17" spans="1:28" ht="24" customHeight="1" x14ac:dyDescent="0.2">
      <c r="A17" s="18" t="s">
        <v>40</v>
      </c>
      <c r="B17" s="46">
        <v>52</v>
      </c>
      <c r="C17" s="46">
        <v>97</v>
      </c>
      <c r="D17" s="46">
        <v>2</v>
      </c>
      <c r="E17" s="46">
        <v>4</v>
      </c>
      <c r="F17" s="6">
        <f t="shared" si="0"/>
        <v>137</v>
      </c>
      <c r="G17" s="2">
        <f t="shared" si="3"/>
        <v>598.5</v>
      </c>
      <c r="H17" s="19" t="s">
        <v>18</v>
      </c>
      <c r="I17" s="46">
        <v>42</v>
      </c>
      <c r="J17" s="46">
        <v>99</v>
      </c>
      <c r="K17" s="46">
        <v>2</v>
      </c>
      <c r="L17" s="46">
        <v>1</v>
      </c>
      <c r="M17" s="6">
        <f t="shared" si="1"/>
        <v>126.5</v>
      </c>
      <c r="N17" s="2">
        <f t="shared" si="4"/>
        <v>440</v>
      </c>
      <c r="O17" s="19" t="s">
        <v>10</v>
      </c>
      <c r="P17" s="46">
        <v>54</v>
      </c>
      <c r="Q17" s="46">
        <v>122</v>
      </c>
      <c r="R17" s="46">
        <v>4</v>
      </c>
      <c r="S17" s="46">
        <v>5</v>
      </c>
      <c r="T17" s="6">
        <f t="shared" si="2"/>
        <v>169.5</v>
      </c>
      <c r="U17" s="2">
        <f t="shared" si="5"/>
        <v>574.5</v>
      </c>
      <c r="AB17" s="51">
        <v>248</v>
      </c>
    </row>
    <row r="18" spans="1:28" ht="24" customHeight="1" x14ac:dyDescent="0.2">
      <c r="A18" s="18" t="s">
        <v>41</v>
      </c>
      <c r="B18" s="46">
        <v>34</v>
      </c>
      <c r="C18" s="46">
        <v>84</v>
      </c>
      <c r="D18" s="46">
        <v>2</v>
      </c>
      <c r="E18" s="46">
        <v>2</v>
      </c>
      <c r="F18" s="6">
        <f t="shared" si="0"/>
        <v>110</v>
      </c>
      <c r="G18" s="2">
        <f t="shared" si="3"/>
        <v>533</v>
      </c>
      <c r="H18" s="19" t="s">
        <v>20</v>
      </c>
      <c r="I18" s="46">
        <v>59</v>
      </c>
      <c r="J18" s="46">
        <v>94</v>
      </c>
      <c r="K18" s="46">
        <v>1</v>
      </c>
      <c r="L18" s="46">
        <v>1</v>
      </c>
      <c r="M18" s="6">
        <f t="shared" si="1"/>
        <v>128</v>
      </c>
      <c r="N18" s="2">
        <f t="shared" si="4"/>
        <v>461</v>
      </c>
      <c r="O18" s="19" t="s">
        <v>13</v>
      </c>
      <c r="P18" s="46">
        <v>34</v>
      </c>
      <c r="Q18" s="46">
        <v>99</v>
      </c>
      <c r="R18" s="46">
        <v>1</v>
      </c>
      <c r="S18" s="46">
        <v>2</v>
      </c>
      <c r="T18" s="6">
        <f t="shared" si="2"/>
        <v>123</v>
      </c>
      <c r="U18" s="2">
        <f t="shared" si="5"/>
        <v>573</v>
      </c>
      <c r="AB18" s="51">
        <v>248</v>
      </c>
    </row>
    <row r="19" spans="1:28" ht="24" customHeight="1" thickBot="1" x14ac:dyDescent="0.25">
      <c r="A19" s="21" t="s">
        <v>42</v>
      </c>
      <c r="B19" s="47">
        <v>36</v>
      </c>
      <c r="C19" s="47">
        <v>87</v>
      </c>
      <c r="D19" s="47">
        <v>1</v>
      </c>
      <c r="E19" s="47">
        <v>3</v>
      </c>
      <c r="F19" s="7">
        <f t="shared" si="0"/>
        <v>114.5</v>
      </c>
      <c r="G19" s="3">
        <f t="shared" si="3"/>
        <v>487.5</v>
      </c>
      <c r="H19" s="20" t="s">
        <v>22</v>
      </c>
      <c r="I19" s="45">
        <v>50</v>
      </c>
      <c r="J19" s="45">
        <v>144</v>
      </c>
      <c r="K19" s="45">
        <v>1</v>
      </c>
      <c r="L19" s="45">
        <v>1</v>
      </c>
      <c r="M19" s="6">
        <f t="shared" si="1"/>
        <v>173.5</v>
      </c>
      <c r="N19" s="2">
        <f>M16+M17+M18+M19</f>
        <v>533.5</v>
      </c>
      <c r="O19" s="19" t="s">
        <v>16</v>
      </c>
      <c r="P19" s="46">
        <v>41</v>
      </c>
      <c r="Q19" s="46">
        <v>95</v>
      </c>
      <c r="R19" s="46">
        <v>4</v>
      </c>
      <c r="S19" s="46">
        <v>1</v>
      </c>
      <c r="T19" s="6">
        <f t="shared" si="2"/>
        <v>126</v>
      </c>
      <c r="U19" s="2">
        <f t="shared" si="5"/>
        <v>561</v>
      </c>
      <c r="AB19" s="51">
        <v>262</v>
      </c>
    </row>
    <row r="20" spans="1:28" ht="24" customHeight="1" x14ac:dyDescent="0.2">
      <c r="A20" s="19" t="s">
        <v>27</v>
      </c>
      <c r="B20" s="45">
        <v>29</v>
      </c>
      <c r="C20" s="45">
        <v>92</v>
      </c>
      <c r="D20" s="45">
        <v>2</v>
      </c>
      <c r="E20" s="45">
        <v>1</v>
      </c>
      <c r="F20" s="8">
        <f t="shared" si="0"/>
        <v>113</v>
      </c>
      <c r="G20" s="35"/>
      <c r="H20" s="19" t="s">
        <v>24</v>
      </c>
      <c r="I20" s="46">
        <v>38</v>
      </c>
      <c r="J20" s="46">
        <v>135</v>
      </c>
      <c r="K20" s="46">
        <v>2</v>
      </c>
      <c r="L20" s="46">
        <v>6</v>
      </c>
      <c r="M20" s="8">
        <f t="shared" si="1"/>
        <v>173</v>
      </c>
      <c r="N20" s="2">
        <f>M17+M18+M19+M20</f>
        <v>601</v>
      </c>
      <c r="O20" s="19" t="s">
        <v>45</v>
      </c>
      <c r="P20" s="45">
        <v>34</v>
      </c>
      <c r="Q20" s="45">
        <v>90</v>
      </c>
      <c r="R20" s="45">
        <v>1</v>
      </c>
      <c r="S20" s="45">
        <v>1</v>
      </c>
      <c r="T20" s="8">
        <f t="shared" si="2"/>
        <v>111.5</v>
      </c>
      <c r="U20" s="2">
        <f t="shared" si="5"/>
        <v>530</v>
      </c>
      <c r="AB20" s="51">
        <v>275</v>
      </c>
    </row>
    <row r="21" spans="1:28" ht="24" customHeight="1" thickBot="1" x14ac:dyDescent="0.25">
      <c r="A21" s="19" t="s">
        <v>28</v>
      </c>
      <c r="B21" s="46">
        <v>27</v>
      </c>
      <c r="C21" s="46">
        <v>81</v>
      </c>
      <c r="D21" s="46">
        <v>2</v>
      </c>
      <c r="E21" s="46">
        <v>4</v>
      </c>
      <c r="F21" s="6">
        <f t="shared" si="0"/>
        <v>108.5</v>
      </c>
      <c r="G21" s="36"/>
      <c r="H21" s="20" t="s">
        <v>25</v>
      </c>
      <c r="I21" s="46">
        <v>34</v>
      </c>
      <c r="J21" s="46">
        <v>112</v>
      </c>
      <c r="K21" s="46">
        <v>1</v>
      </c>
      <c r="L21" s="46">
        <v>4</v>
      </c>
      <c r="M21" s="6">
        <f t="shared" si="1"/>
        <v>141</v>
      </c>
      <c r="N21" s="2">
        <f>M18+M19+M20+M21</f>
        <v>615.5</v>
      </c>
      <c r="O21" s="21" t="s">
        <v>46</v>
      </c>
      <c r="P21" s="47">
        <v>30</v>
      </c>
      <c r="Q21" s="47">
        <v>94</v>
      </c>
      <c r="R21" s="47">
        <v>4</v>
      </c>
      <c r="S21" s="47">
        <v>1</v>
      </c>
      <c r="T21" s="7">
        <f t="shared" si="2"/>
        <v>119.5</v>
      </c>
      <c r="U21" s="3">
        <f t="shared" si="5"/>
        <v>480</v>
      </c>
      <c r="AB21" s="51">
        <v>276</v>
      </c>
    </row>
    <row r="22" spans="1:28" ht="24" customHeight="1" thickBot="1" x14ac:dyDescent="0.25">
      <c r="A22" s="19" t="s">
        <v>1</v>
      </c>
      <c r="B22" s="46">
        <v>29</v>
      </c>
      <c r="C22" s="46">
        <v>80</v>
      </c>
      <c r="D22" s="46">
        <v>4</v>
      </c>
      <c r="E22" s="46">
        <v>2</v>
      </c>
      <c r="F22" s="6">
        <f t="shared" si="0"/>
        <v>107.5</v>
      </c>
      <c r="G22" s="2"/>
      <c r="H22" s="21" t="s">
        <v>26</v>
      </c>
      <c r="I22" s="47">
        <v>30</v>
      </c>
      <c r="J22" s="47">
        <v>129</v>
      </c>
      <c r="K22" s="47">
        <v>1</v>
      </c>
      <c r="L22" s="47">
        <v>3</v>
      </c>
      <c r="M22" s="6">
        <f t="shared" si="1"/>
        <v>153.5</v>
      </c>
      <c r="N22" s="3">
        <f>M19+M20+M21+M22</f>
        <v>641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27" t="s">
        <v>47</v>
      </c>
      <c r="B23" s="128"/>
      <c r="C23" s="131" t="s">
        <v>50</v>
      </c>
      <c r="D23" s="132"/>
      <c r="E23" s="132"/>
      <c r="F23" s="133"/>
      <c r="G23" s="53">
        <f>MAX(G13:G19)</f>
        <v>785</v>
      </c>
      <c r="H23" s="140" t="s">
        <v>48</v>
      </c>
      <c r="I23" s="141"/>
      <c r="J23" s="142" t="s">
        <v>50</v>
      </c>
      <c r="K23" s="143"/>
      <c r="L23" s="143"/>
      <c r="M23" s="144"/>
      <c r="N23" s="54">
        <f>MAX(N10:N22)</f>
        <v>641</v>
      </c>
      <c r="O23" s="127" t="s">
        <v>49</v>
      </c>
      <c r="P23" s="128"/>
      <c r="Q23" s="131" t="s">
        <v>50</v>
      </c>
      <c r="R23" s="132"/>
      <c r="S23" s="132"/>
      <c r="T23" s="133"/>
      <c r="U23" s="53">
        <f>MAX(U13:U21)</f>
        <v>574.5</v>
      </c>
      <c r="AB23" s="1"/>
    </row>
    <row r="24" spans="1:28" ht="13.5" customHeight="1" x14ac:dyDescent="0.2">
      <c r="A24" s="129"/>
      <c r="B24" s="130"/>
      <c r="C24" s="52" t="s">
        <v>71</v>
      </c>
      <c r="D24" s="55"/>
      <c r="E24" s="55"/>
      <c r="F24" s="56" t="s">
        <v>63</v>
      </c>
      <c r="G24" s="57"/>
      <c r="H24" s="129"/>
      <c r="I24" s="130"/>
      <c r="J24" s="52" t="s">
        <v>71</v>
      </c>
      <c r="K24" s="55"/>
      <c r="L24" s="55"/>
      <c r="M24" s="56" t="s">
        <v>91</v>
      </c>
      <c r="N24" s="57"/>
      <c r="O24" s="129"/>
      <c r="P24" s="130"/>
      <c r="Q24" s="52" t="s">
        <v>71</v>
      </c>
      <c r="R24" s="55"/>
      <c r="S24" s="55"/>
      <c r="T24" s="56" t="s">
        <v>84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36" t="s">
        <v>51</v>
      </c>
      <c r="B26" s="136"/>
      <c r="C26" s="136"/>
      <c r="D26" s="136"/>
      <c r="E26" s="13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W21" sqref="W21:W22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9" t="s">
        <v>38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53" t="s">
        <v>54</v>
      </c>
      <c r="B4" s="153"/>
      <c r="C4" s="153"/>
      <c r="D4" s="26"/>
      <c r="E4" s="151" t="str">
        <f>'G-2'!E4:H4</f>
        <v>DE OBRA</v>
      </c>
      <c r="F4" s="151"/>
      <c r="G4" s="151"/>
      <c r="H4" s="15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5" t="s">
        <v>56</v>
      </c>
      <c r="B5" s="145"/>
      <c r="C5" s="145"/>
      <c r="D5" s="151" t="str">
        <f>'G-2'!D5:H5</f>
        <v>CL 64 - CR 45</v>
      </c>
      <c r="E5" s="151"/>
      <c r="F5" s="151"/>
      <c r="G5" s="151"/>
      <c r="H5" s="151"/>
      <c r="I5" s="145" t="s">
        <v>53</v>
      </c>
      <c r="J5" s="145"/>
      <c r="K5" s="145"/>
      <c r="L5" s="152">
        <f>'G-2'!L5:N5</f>
        <v>6445</v>
      </c>
      <c r="M5" s="152"/>
      <c r="N5" s="152"/>
      <c r="O5" s="12"/>
      <c r="P5" s="145" t="s">
        <v>57</v>
      </c>
      <c r="Q5" s="145"/>
      <c r="R5" s="145"/>
      <c r="S5" s="150" t="s">
        <v>92</v>
      </c>
      <c r="T5" s="150"/>
      <c r="U5" s="150"/>
    </row>
    <row r="6" spans="1:28" ht="12.75" customHeight="1" x14ac:dyDescent="0.2">
      <c r="A6" s="145" t="s">
        <v>55</v>
      </c>
      <c r="B6" s="145"/>
      <c r="C6" s="145"/>
      <c r="D6" s="154" t="s">
        <v>149</v>
      </c>
      <c r="E6" s="154"/>
      <c r="F6" s="154"/>
      <c r="G6" s="154"/>
      <c r="H6" s="154"/>
      <c r="I6" s="145" t="s">
        <v>59</v>
      </c>
      <c r="J6" s="145"/>
      <c r="K6" s="145"/>
      <c r="L6" s="147">
        <v>2</v>
      </c>
      <c r="M6" s="147"/>
      <c r="N6" s="147"/>
      <c r="O6" s="42"/>
      <c r="P6" s="145" t="s">
        <v>58</v>
      </c>
      <c r="Q6" s="145"/>
      <c r="R6" s="145"/>
      <c r="S6" s="148">
        <f>'G-2'!S6:U6</f>
        <v>43342</v>
      </c>
      <c r="T6" s="148"/>
      <c r="U6" s="148"/>
    </row>
    <row r="7" spans="1:28" ht="7.5" customHeight="1" x14ac:dyDescent="0.2">
      <c r="A7" s="13"/>
      <c r="B7" s="11"/>
      <c r="C7" s="11"/>
      <c r="D7" s="11"/>
      <c r="E7" s="146"/>
      <c r="F7" s="146"/>
      <c r="G7" s="146"/>
      <c r="H7" s="146"/>
      <c r="I7" s="146"/>
      <c r="J7" s="146"/>
      <c r="K7" s="14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4" t="s">
        <v>36</v>
      </c>
      <c r="B8" s="137" t="s">
        <v>34</v>
      </c>
      <c r="C8" s="138"/>
      <c r="D8" s="138"/>
      <c r="E8" s="139"/>
      <c r="F8" s="134" t="s">
        <v>35</v>
      </c>
      <c r="G8" s="134" t="s">
        <v>37</v>
      </c>
      <c r="H8" s="134" t="s">
        <v>36</v>
      </c>
      <c r="I8" s="137" t="s">
        <v>34</v>
      </c>
      <c r="J8" s="138"/>
      <c r="K8" s="138"/>
      <c r="L8" s="139"/>
      <c r="M8" s="134" t="s">
        <v>35</v>
      </c>
      <c r="N8" s="134" t="s">
        <v>37</v>
      </c>
      <c r="O8" s="134" t="s">
        <v>36</v>
      </c>
      <c r="P8" s="137" t="s">
        <v>34</v>
      </c>
      <c r="Q8" s="138"/>
      <c r="R8" s="138"/>
      <c r="S8" s="139"/>
      <c r="T8" s="134" t="s">
        <v>35</v>
      </c>
      <c r="U8" s="134" t="s">
        <v>37</v>
      </c>
    </row>
    <row r="9" spans="1:28" ht="12" customHeight="1" x14ac:dyDescent="0.2">
      <c r="A9" s="135"/>
      <c r="B9" s="15" t="s">
        <v>52</v>
      </c>
      <c r="C9" s="15" t="s">
        <v>0</v>
      </c>
      <c r="D9" s="15" t="s">
        <v>2</v>
      </c>
      <c r="E9" s="16" t="s">
        <v>3</v>
      </c>
      <c r="F9" s="135"/>
      <c r="G9" s="135"/>
      <c r="H9" s="135"/>
      <c r="I9" s="17" t="s">
        <v>52</v>
      </c>
      <c r="J9" s="17" t="s">
        <v>0</v>
      </c>
      <c r="K9" s="15" t="s">
        <v>2</v>
      </c>
      <c r="L9" s="16" t="s">
        <v>3</v>
      </c>
      <c r="M9" s="135"/>
      <c r="N9" s="135"/>
      <c r="O9" s="135"/>
      <c r="P9" s="17" t="s">
        <v>52</v>
      </c>
      <c r="Q9" s="17" t="s">
        <v>0</v>
      </c>
      <c r="R9" s="15" t="s">
        <v>2</v>
      </c>
      <c r="S9" s="16" t="s">
        <v>3</v>
      </c>
      <c r="T9" s="135"/>
      <c r="U9" s="135"/>
    </row>
    <row r="10" spans="1:28" ht="24" customHeight="1" x14ac:dyDescent="0.2">
      <c r="A10" s="18" t="s">
        <v>11</v>
      </c>
      <c r="B10" s="46">
        <v>86</v>
      </c>
      <c r="C10" s="46">
        <v>231</v>
      </c>
      <c r="D10" s="46">
        <v>9</v>
      </c>
      <c r="E10" s="46">
        <v>4</v>
      </c>
      <c r="F10" s="48">
        <f>B10*0.5+C10*1+D10*2+E10*2.5</f>
        <v>302</v>
      </c>
      <c r="G10" s="2"/>
      <c r="H10" s="19" t="s">
        <v>4</v>
      </c>
      <c r="I10" s="46">
        <v>60</v>
      </c>
      <c r="J10" s="46">
        <v>268</v>
      </c>
      <c r="K10" s="46">
        <v>12</v>
      </c>
      <c r="L10" s="46">
        <v>7</v>
      </c>
      <c r="M10" s="6">
        <f>I10*0.5+J10*1+K10*2+L10*2.5</f>
        <v>339.5</v>
      </c>
      <c r="N10" s="9">
        <f>F20+F21+F22+M10</f>
        <v>1243.5</v>
      </c>
      <c r="O10" s="19" t="s">
        <v>43</v>
      </c>
      <c r="P10" s="46">
        <v>93</v>
      </c>
      <c r="Q10" s="46">
        <v>298</v>
      </c>
      <c r="R10" s="46">
        <v>7</v>
      </c>
      <c r="S10" s="46">
        <v>6</v>
      </c>
      <c r="T10" s="6">
        <f>P10*0.5+Q10*1+R10*2+S10*2.5</f>
        <v>373.5</v>
      </c>
      <c r="U10" s="10"/>
      <c r="W10" s="1"/>
      <c r="X10" s="1"/>
      <c r="Y10" s="1" t="s">
        <v>83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106</v>
      </c>
      <c r="C11" s="46">
        <v>256</v>
      </c>
      <c r="D11" s="46">
        <v>8</v>
      </c>
      <c r="E11" s="46">
        <v>3</v>
      </c>
      <c r="F11" s="6">
        <f t="shared" ref="F11:F22" si="0">B11*0.5+C11*1+D11*2+E11*2.5</f>
        <v>332.5</v>
      </c>
      <c r="G11" s="2"/>
      <c r="H11" s="19" t="s">
        <v>5</v>
      </c>
      <c r="I11" s="46">
        <v>68</v>
      </c>
      <c r="J11" s="46">
        <v>241</v>
      </c>
      <c r="K11" s="46">
        <v>6</v>
      </c>
      <c r="L11" s="46">
        <v>9</v>
      </c>
      <c r="M11" s="6">
        <f t="shared" ref="M11:M22" si="1">I11*0.5+J11*1+K11*2+L11*2.5</f>
        <v>309.5</v>
      </c>
      <c r="N11" s="9">
        <f>F21+F22+M10+M11</f>
        <v>1259.5</v>
      </c>
      <c r="O11" s="19" t="s">
        <v>44</v>
      </c>
      <c r="P11" s="46">
        <v>109</v>
      </c>
      <c r="Q11" s="46">
        <v>317</v>
      </c>
      <c r="R11" s="46">
        <v>9</v>
      </c>
      <c r="S11" s="46">
        <v>8</v>
      </c>
      <c r="T11" s="6">
        <f t="shared" ref="T11:T21" si="2">P11*0.5+Q11*1+R11*2+S11*2.5</f>
        <v>409.5</v>
      </c>
      <c r="U11" s="2"/>
      <c r="W11" s="1"/>
      <c r="X11" s="1"/>
      <c r="Y11" s="1" t="s">
        <v>65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91</v>
      </c>
      <c r="C12" s="46">
        <v>249</v>
      </c>
      <c r="D12" s="46">
        <v>8</v>
      </c>
      <c r="E12" s="46">
        <v>3</v>
      </c>
      <c r="F12" s="6">
        <f t="shared" si="0"/>
        <v>318</v>
      </c>
      <c r="G12" s="2"/>
      <c r="H12" s="19" t="s">
        <v>6</v>
      </c>
      <c r="I12" s="46">
        <v>56</v>
      </c>
      <c r="J12" s="46">
        <v>262</v>
      </c>
      <c r="K12" s="46">
        <v>10</v>
      </c>
      <c r="L12" s="46">
        <v>11</v>
      </c>
      <c r="M12" s="6">
        <f t="shared" si="1"/>
        <v>337.5</v>
      </c>
      <c r="N12" s="2">
        <f>F22+M10+M11+M12</f>
        <v>1306.5</v>
      </c>
      <c r="O12" s="19" t="s">
        <v>32</v>
      </c>
      <c r="P12" s="46">
        <v>86</v>
      </c>
      <c r="Q12" s="46">
        <v>296</v>
      </c>
      <c r="R12" s="46">
        <v>8</v>
      </c>
      <c r="S12" s="46">
        <v>6</v>
      </c>
      <c r="T12" s="6">
        <f t="shared" si="2"/>
        <v>370</v>
      </c>
      <c r="U12" s="2"/>
      <c r="W12" s="1"/>
      <c r="X12" s="1"/>
      <c r="Y12" s="1" t="s">
        <v>66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70</v>
      </c>
      <c r="C13" s="46">
        <v>228</v>
      </c>
      <c r="D13" s="46">
        <v>11</v>
      </c>
      <c r="E13" s="46">
        <v>2</v>
      </c>
      <c r="F13" s="6">
        <f t="shared" si="0"/>
        <v>290</v>
      </c>
      <c r="G13" s="2">
        <f>F10+F11+F12+F13</f>
        <v>1242.5</v>
      </c>
      <c r="H13" s="19" t="s">
        <v>7</v>
      </c>
      <c r="I13" s="46">
        <v>41</v>
      </c>
      <c r="J13" s="46">
        <v>244</v>
      </c>
      <c r="K13" s="46">
        <v>9</v>
      </c>
      <c r="L13" s="46">
        <v>6</v>
      </c>
      <c r="M13" s="6">
        <f t="shared" si="1"/>
        <v>297.5</v>
      </c>
      <c r="N13" s="2">
        <f t="shared" ref="N13:N18" si="3">M10+M11+M12+M13</f>
        <v>1284</v>
      </c>
      <c r="O13" s="19" t="s">
        <v>33</v>
      </c>
      <c r="P13" s="46">
        <v>93</v>
      </c>
      <c r="Q13" s="46">
        <v>305</v>
      </c>
      <c r="R13" s="46">
        <v>10</v>
      </c>
      <c r="S13" s="46">
        <v>6</v>
      </c>
      <c r="T13" s="6">
        <f t="shared" si="2"/>
        <v>386.5</v>
      </c>
      <c r="U13" s="2">
        <f t="shared" ref="U13:U21" si="4">T10+T11+T12+T13</f>
        <v>1539.5</v>
      </c>
      <c r="W13" s="1" t="s">
        <v>87</v>
      </c>
      <c r="X13" s="51">
        <v>1077.5</v>
      </c>
      <c r="Y13" s="1" t="s">
        <v>78</v>
      </c>
      <c r="Z13" s="51">
        <v>950</v>
      </c>
      <c r="AA13" s="1" t="s">
        <v>75</v>
      </c>
      <c r="AB13" s="51">
        <v>0</v>
      </c>
    </row>
    <row r="14" spans="1:28" ht="24" customHeight="1" x14ac:dyDescent="0.2">
      <c r="A14" s="18" t="s">
        <v>21</v>
      </c>
      <c r="B14" s="46">
        <v>68</v>
      </c>
      <c r="C14" s="46">
        <v>217</v>
      </c>
      <c r="D14" s="46">
        <v>11</v>
      </c>
      <c r="E14" s="46">
        <v>4</v>
      </c>
      <c r="F14" s="6">
        <f t="shared" si="0"/>
        <v>283</v>
      </c>
      <c r="G14" s="2">
        <f t="shared" ref="G14:G19" si="5">F11+F12+F13+F14</f>
        <v>1223.5</v>
      </c>
      <c r="H14" s="19" t="s">
        <v>9</v>
      </c>
      <c r="I14" s="46">
        <v>47</v>
      </c>
      <c r="J14" s="46">
        <v>231</v>
      </c>
      <c r="K14" s="46">
        <v>6</v>
      </c>
      <c r="L14" s="46">
        <v>3</v>
      </c>
      <c r="M14" s="6">
        <f t="shared" si="1"/>
        <v>274</v>
      </c>
      <c r="N14" s="2">
        <f t="shared" si="3"/>
        <v>1218.5</v>
      </c>
      <c r="O14" s="19" t="s">
        <v>29</v>
      </c>
      <c r="P14" s="45">
        <v>81</v>
      </c>
      <c r="Q14" s="45">
        <v>290</v>
      </c>
      <c r="R14" s="45">
        <v>13</v>
      </c>
      <c r="S14" s="45">
        <v>4</v>
      </c>
      <c r="T14" s="6">
        <f t="shared" si="2"/>
        <v>366.5</v>
      </c>
      <c r="U14" s="2">
        <f t="shared" si="4"/>
        <v>1532.5</v>
      </c>
      <c r="W14" s="1" t="s">
        <v>85</v>
      </c>
      <c r="X14" s="51">
        <v>1084</v>
      </c>
      <c r="Y14" s="1" t="s">
        <v>73</v>
      </c>
      <c r="Z14" s="51">
        <v>986</v>
      </c>
      <c r="AA14" s="1" t="s">
        <v>76</v>
      </c>
      <c r="AB14" s="51">
        <v>0</v>
      </c>
    </row>
    <row r="15" spans="1:28" ht="24" customHeight="1" x14ac:dyDescent="0.2">
      <c r="A15" s="18" t="s">
        <v>23</v>
      </c>
      <c r="B15" s="46">
        <v>80</v>
      </c>
      <c r="C15" s="46">
        <v>231</v>
      </c>
      <c r="D15" s="46">
        <v>13</v>
      </c>
      <c r="E15" s="46">
        <v>3</v>
      </c>
      <c r="F15" s="6">
        <f t="shared" si="0"/>
        <v>304.5</v>
      </c>
      <c r="G15" s="2">
        <f t="shared" si="5"/>
        <v>1195.5</v>
      </c>
      <c r="H15" s="19" t="s">
        <v>12</v>
      </c>
      <c r="I15" s="46">
        <v>68</v>
      </c>
      <c r="J15" s="46">
        <v>220</v>
      </c>
      <c r="K15" s="46">
        <v>5</v>
      </c>
      <c r="L15" s="46">
        <v>5</v>
      </c>
      <c r="M15" s="6">
        <f t="shared" si="1"/>
        <v>276.5</v>
      </c>
      <c r="N15" s="2">
        <f t="shared" si="3"/>
        <v>1185.5</v>
      </c>
      <c r="O15" s="18" t="s">
        <v>30</v>
      </c>
      <c r="P15" s="46">
        <v>103</v>
      </c>
      <c r="Q15" s="46">
        <v>358</v>
      </c>
      <c r="R15" s="46">
        <v>7</v>
      </c>
      <c r="S15" s="46">
        <v>4</v>
      </c>
      <c r="T15" s="6">
        <f t="shared" si="2"/>
        <v>433.5</v>
      </c>
      <c r="U15" s="2">
        <f t="shared" si="4"/>
        <v>1556.5</v>
      </c>
      <c r="W15" s="1" t="s">
        <v>82</v>
      </c>
      <c r="X15" s="51">
        <v>1088</v>
      </c>
      <c r="Y15" s="1" t="s">
        <v>62</v>
      </c>
      <c r="Z15" s="51">
        <v>1007</v>
      </c>
      <c r="AA15" s="1" t="s">
        <v>79</v>
      </c>
      <c r="AB15" s="51">
        <v>0</v>
      </c>
    </row>
    <row r="16" spans="1:28" ht="24" customHeight="1" x14ac:dyDescent="0.2">
      <c r="A16" s="18" t="s">
        <v>39</v>
      </c>
      <c r="B16" s="46">
        <v>81</v>
      </c>
      <c r="C16" s="46">
        <v>280</v>
      </c>
      <c r="D16" s="46">
        <v>19</v>
      </c>
      <c r="E16" s="46">
        <v>6</v>
      </c>
      <c r="F16" s="6">
        <f t="shared" si="0"/>
        <v>373.5</v>
      </c>
      <c r="G16" s="2">
        <f t="shared" si="5"/>
        <v>1251</v>
      </c>
      <c r="H16" s="19" t="s">
        <v>15</v>
      </c>
      <c r="I16" s="46">
        <v>81</v>
      </c>
      <c r="J16" s="46">
        <v>215</v>
      </c>
      <c r="K16" s="46">
        <v>8</v>
      </c>
      <c r="L16" s="46">
        <v>4</v>
      </c>
      <c r="M16" s="6">
        <f t="shared" si="1"/>
        <v>281.5</v>
      </c>
      <c r="N16" s="2">
        <f t="shared" si="3"/>
        <v>1129.5</v>
      </c>
      <c r="O16" s="19" t="s">
        <v>8</v>
      </c>
      <c r="P16" s="46">
        <v>109</v>
      </c>
      <c r="Q16" s="46">
        <v>320</v>
      </c>
      <c r="R16" s="46">
        <v>14</v>
      </c>
      <c r="S16" s="46">
        <v>2</v>
      </c>
      <c r="T16" s="6">
        <f t="shared" si="2"/>
        <v>407.5</v>
      </c>
      <c r="U16" s="2">
        <f t="shared" si="4"/>
        <v>1594</v>
      </c>
      <c r="W16" s="1" t="s">
        <v>80</v>
      </c>
      <c r="X16" s="51">
        <v>1121.5</v>
      </c>
      <c r="Y16" s="1" t="s">
        <v>74</v>
      </c>
      <c r="Z16" s="51">
        <v>1015.5</v>
      </c>
      <c r="AA16" s="1" t="s">
        <v>81</v>
      </c>
      <c r="AB16" s="51">
        <v>0</v>
      </c>
    </row>
    <row r="17" spans="1:28" ht="24" customHeight="1" x14ac:dyDescent="0.2">
      <c r="A17" s="18" t="s">
        <v>40</v>
      </c>
      <c r="B17" s="46">
        <v>94</v>
      </c>
      <c r="C17" s="46">
        <v>276</v>
      </c>
      <c r="D17" s="46">
        <v>7</v>
      </c>
      <c r="E17" s="46">
        <v>3</v>
      </c>
      <c r="F17" s="6">
        <f t="shared" si="0"/>
        <v>344.5</v>
      </c>
      <c r="G17" s="2">
        <f t="shared" si="5"/>
        <v>1305.5</v>
      </c>
      <c r="H17" s="19" t="s">
        <v>18</v>
      </c>
      <c r="I17" s="46">
        <v>96</v>
      </c>
      <c r="J17" s="46">
        <v>243</v>
      </c>
      <c r="K17" s="46">
        <v>7</v>
      </c>
      <c r="L17" s="46">
        <v>5</v>
      </c>
      <c r="M17" s="6">
        <f t="shared" si="1"/>
        <v>317.5</v>
      </c>
      <c r="N17" s="2">
        <f t="shared" si="3"/>
        <v>1149.5</v>
      </c>
      <c r="O17" s="19" t="s">
        <v>10</v>
      </c>
      <c r="P17" s="46">
        <v>77</v>
      </c>
      <c r="Q17" s="46">
        <v>377</v>
      </c>
      <c r="R17" s="46">
        <v>5</v>
      </c>
      <c r="S17" s="46">
        <v>4</v>
      </c>
      <c r="T17" s="6">
        <f t="shared" si="2"/>
        <v>435.5</v>
      </c>
      <c r="U17" s="2">
        <f t="shared" si="4"/>
        <v>1643</v>
      </c>
      <c r="W17" s="1" t="s">
        <v>77</v>
      </c>
      <c r="X17" s="51">
        <v>1162.5</v>
      </c>
      <c r="Y17" s="1" t="s">
        <v>72</v>
      </c>
      <c r="Z17" s="51">
        <v>1028.5</v>
      </c>
      <c r="AA17" s="1" t="s">
        <v>84</v>
      </c>
      <c r="AB17" s="51">
        <v>0</v>
      </c>
    </row>
    <row r="18" spans="1:28" ht="24" customHeight="1" x14ac:dyDescent="0.2">
      <c r="A18" s="18" t="s">
        <v>41</v>
      </c>
      <c r="B18" s="46">
        <v>89</v>
      </c>
      <c r="C18" s="46">
        <v>280</v>
      </c>
      <c r="D18" s="46">
        <v>9</v>
      </c>
      <c r="E18" s="46">
        <v>7</v>
      </c>
      <c r="F18" s="6">
        <f t="shared" si="0"/>
        <v>360</v>
      </c>
      <c r="G18" s="2">
        <f t="shared" si="5"/>
        <v>1382.5</v>
      </c>
      <c r="H18" s="19" t="s">
        <v>20</v>
      </c>
      <c r="I18" s="46">
        <v>108</v>
      </c>
      <c r="J18" s="46">
        <v>257</v>
      </c>
      <c r="K18" s="46">
        <v>9</v>
      </c>
      <c r="L18" s="46">
        <v>5</v>
      </c>
      <c r="M18" s="6">
        <f t="shared" si="1"/>
        <v>341.5</v>
      </c>
      <c r="N18" s="2">
        <f t="shared" si="3"/>
        <v>1217</v>
      </c>
      <c r="O18" s="19" t="s">
        <v>13</v>
      </c>
      <c r="P18" s="46">
        <v>85</v>
      </c>
      <c r="Q18" s="46">
        <v>326</v>
      </c>
      <c r="R18" s="46">
        <v>9</v>
      </c>
      <c r="S18" s="46">
        <v>6</v>
      </c>
      <c r="T18" s="6">
        <f t="shared" si="2"/>
        <v>401.5</v>
      </c>
      <c r="U18" s="2">
        <f>T15+T16+T17+T18</f>
        <v>1678</v>
      </c>
      <c r="W18" s="1" t="s">
        <v>64</v>
      </c>
      <c r="X18" s="51">
        <v>1171</v>
      </c>
      <c r="Y18" s="1" t="s">
        <v>86</v>
      </c>
      <c r="Z18" s="51">
        <v>1031</v>
      </c>
      <c r="AA18" s="1" t="s">
        <v>67</v>
      </c>
      <c r="AB18" s="51">
        <v>0</v>
      </c>
    </row>
    <row r="19" spans="1:28" ht="24" customHeight="1" thickBot="1" x14ac:dyDescent="0.25">
      <c r="A19" s="21" t="s">
        <v>42</v>
      </c>
      <c r="B19" s="47">
        <v>91</v>
      </c>
      <c r="C19" s="47">
        <v>272</v>
      </c>
      <c r="D19" s="47">
        <v>6</v>
      </c>
      <c r="E19" s="47">
        <v>4</v>
      </c>
      <c r="F19" s="7">
        <f t="shared" si="0"/>
        <v>339.5</v>
      </c>
      <c r="G19" s="3">
        <f t="shared" si="5"/>
        <v>1417.5</v>
      </c>
      <c r="H19" s="20" t="s">
        <v>22</v>
      </c>
      <c r="I19" s="45">
        <v>70</v>
      </c>
      <c r="J19" s="45">
        <v>248</v>
      </c>
      <c r="K19" s="45">
        <v>5</v>
      </c>
      <c r="L19" s="45">
        <v>4</v>
      </c>
      <c r="M19" s="6">
        <f t="shared" si="1"/>
        <v>303</v>
      </c>
      <c r="N19" s="2">
        <f>M16+M17+M18+M19</f>
        <v>1243.5</v>
      </c>
      <c r="O19" s="19" t="s">
        <v>16</v>
      </c>
      <c r="P19" s="46">
        <v>94</v>
      </c>
      <c r="Q19" s="46">
        <v>317</v>
      </c>
      <c r="R19" s="46">
        <v>3</v>
      </c>
      <c r="S19" s="46">
        <v>4</v>
      </c>
      <c r="T19" s="6">
        <f t="shared" si="2"/>
        <v>380</v>
      </c>
      <c r="U19" s="2">
        <f t="shared" si="4"/>
        <v>1624.5</v>
      </c>
      <c r="W19" s="1" t="s">
        <v>63</v>
      </c>
      <c r="X19" s="51">
        <v>1205.5</v>
      </c>
      <c r="Y19" s="1" t="s">
        <v>88</v>
      </c>
      <c r="Z19" s="51">
        <v>1036.5</v>
      </c>
      <c r="AA19" s="1" t="s">
        <v>89</v>
      </c>
      <c r="AB19" s="51">
        <v>0</v>
      </c>
    </row>
    <row r="20" spans="1:28" ht="24" customHeight="1" x14ac:dyDescent="0.2">
      <c r="A20" s="19" t="s">
        <v>27</v>
      </c>
      <c r="B20" s="45">
        <v>70</v>
      </c>
      <c r="C20" s="45">
        <v>239</v>
      </c>
      <c r="D20" s="45">
        <v>6</v>
      </c>
      <c r="E20" s="45">
        <v>3</v>
      </c>
      <c r="F20" s="8">
        <f t="shared" si="0"/>
        <v>293.5</v>
      </c>
      <c r="G20" s="35"/>
      <c r="H20" s="19" t="s">
        <v>24</v>
      </c>
      <c r="I20" s="46">
        <v>93</v>
      </c>
      <c r="J20" s="46">
        <v>281</v>
      </c>
      <c r="K20" s="46">
        <v>4</v>
      </c>
      <c r="L20" s="46">
        <v>5</v>
      </c>
      <c r="M20" s="8">
        <f t="shared" si="1"/>
        <v>348</v>
      </c>
      <c r="N20" s="2">
        <f>M17+M18+M19+M20</f>
        <v>1310</v>
      </c>
      <c r="O20" s="19" t="s">
        <v>45</v>
      </c>
      <c r="P20" s="45">
        <v>78</v>
      </c>
      <c r="Q20" s="45">
        <v>319</v>
      </c>
      <c r="R20" s="45">
        <v>10</v>
      </c>
      <c r="S20" s="45">
        <v>4</v>
      </c>
      <c r="T20" s="8">
        <f t="shared" si="2"/>
        <v>388</v>
      </c>
      <c r="U20" s="2">
        <f t="shared" si="4"/>
        <v>1605</v>
      </c>
      <c r="W20" s="1"/>
      <c r="X20" s="1"/>
      <c r="Y20" s="1" t="s">
        <v>90</v>
      </c>
      <c r="Z20" s="51">
        <v>1058.5</v>
      </c>
      <c r="AA20" s="1" t="s">
        <v>68</v>
      </c>
      <c r="AB20" s="51">
        <v>0</v>
      </c>
    </row>
    <row r="21" spans="1:28" ht="24" customHeight="1" thickBot="1" x14ac:dyDescent="0.25">
      <c r="A21" s="19" t="s">
        <v>28</v>
      </c>
      <c r="B21" s="46">
        <v>72</v>
      </c>
      <c r="C21" s="46">
        <v>230</v>
      </c>
      <c r="D21" s="46">
        <v>6</v>
      </c>
      <c r="E21" s="46">
        <v>5</v>
      </c>
      <c r="F21" s="6">
        <f t="shared" si="0"/>
        <v>290.5</v>
      </c>
      <c r="G21" s="36"/>
      <c r="H21" s="20" t="s">
        <v>25</v>
      </c>
      <c r="I21" s="46">
        <v>72</v>
      </c>
      <c r="J21" s="46">
        <v>290</v>
      </c>
      <c r="K21" s="46">
        <v>7</v>
      </c>
      <c r="L21" s="46">
        <v>3</v>
      </c>
      <c r="M21" s="6">
        <f t="shared" si="1"/>
        <v>347.5</v>
      </c>
      <c r="N21" s="2">
        <f>M18+M19+M20+M21</f>
        <v>1340</v>
      </c>
      <c r="O21" s="21" t="s">
        <v>46</v>
      </c>
      <c r="P21" s="47">
        <v>70</v>
      </c>
      <c r="Q21" s="47">
        <v>296</v>
      </c>
      <c r="R21" s="47">
        <v>6</v>
      </c>
      <c r="S21" s="47">
        <v>2</v>
      </c>
      <c r="T21" s="7">
        <f t="shared" si="2"/>
        <v>348</v>
      </c>
      <c r="U21" s="3">
        <f t="shared" si="4"/>
        <v>1517.5</v>
      </c>
      <c r="W21" s="1"/>
      <c r="X21" s="1"/>
      <c r="Y21" s="1" t="s">
        <v>69</v>
      </c>
      <c r="Z21" s="51">
        <v>1091.5</v>
      </c>
      <c r="AA21" s="1" t="s">
        <v>70</v>
      </c>
      <c r="AB21" s="51">
        <v>0</v>
      </c>
    </row>
    <row r="22" spans="1:28" ht="24" customHeight="1" thickBot="1" x14ac:dyDescent="0.25">
      <c r="A22" s="19" t="s">
        <v>1</v>
      </c>
      <c r="B22" s="46">
        <v>50</v>
      </c>
      <c r="C22" s="46">
        <v>271</v>
      </c>
      <c r="D22" s="46">
        <v>7</v>
      </c>
      <c r="E22" s="46">
        <v>4</v>
      </c>
      <c r="F22" s="6">
        <f t="shared" si="0"/>
        <v>320</v>
      </c>
      <c r="G22" s="2"/>
      <c r="H22" s="21" t="s">
        <v>26</v>
      </c>
      <c r="I22" s="47">
        <v>98</v>
      </c>
      <c r="J22" s="47">
        <v>303</v>
      </c>
      <c r="K22" s="47">
        <v>10</v>
      </c>
      <c r="L22" s="47">
        <v>10</v>
      </c>
      <c r="M22" s="6">
        <f t="shared" si="1"/>
        <v>397</v>
      </c>
      <c r="N22" s="3">
        <f>M19+M20+M21+M22</f>
        <v>1395.5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51">
        <v>1132</v>
      </c>
      <c r="AA22" s="1"/>
      <c r="AB22" s="51"/>
    </row>
    <row r="23" spans="1:28" ht="13.5" customHeight="1" x14ac:dyDescent="0.2">
      <c r="A23" s="127" t="s">
        <v>47</v>
      </c>
      <c r="B23" s="128"/>
      <c r="C23" s="131" t="s">
        <v>50</v>
      </c>
      <c r="D23" s="132"/>
      <c r="E23" s="132"/>
      <c r="F23" s="133"/>
      <c r="G23" s="53">
        <f>MAX(G13:G19)</f>
        <v>1417.5</v>
      </c>
      <c r="H23" s="140" t="s">
        <v>48</v>
      </c>
      <c r="I23" s="141"/>
      <c r="J23" s="142" t="s">
        <v>50</v>
      </c>
      <c r="K23" s="143"/>
      <c r="L23" s="143"/>
      <c r="M23" s="144"/>
      <c r="N23" s="54">
        <f>MAX(N10:N22)</f>
        <v>1395.5</v>
      </c>
      <c r="O23" s="127" t="s">
        <v>49</v>
      </c>
      <c r="P23" s="128"/>
      <c r="Q23" s="131" t="s">
        <v>50</v>
      </c>
      <c r="R23" s="132"/>
      <c r="S23" s="132"/>
      <c r="T23" s="133"/>
      <c r="U23" s="53">
        <f>MAX(U13:U21)</f>
        <v>1678</v>
      </c>
      <c r="W23" s="1"/>
      <c r="X23" s="1"/>
      <c r="Y23" s="1"/>
      <c r="Z23" s="1"/>
      <c r="AA23" s="1"/>
      <c r="AB23" s="1"/>
    </row>
    <row r="24" spans="1:28" ht="13.5" customHeight="1" x14ac:dyDescent="0.2">
      <c r="A24" s="129"/>
      <c r="B24" s="130"/>
      <c r="C24" s="52" t="s">
        <v>71</v>
      </c>
      <c r="D24" s="55"/>
      <c r="E24" s="55"/>
      <c r="F24" s="56" t="s">
        <v>87</v>
      </c>
      <c r="G24" s="57"/>
      <c r="H24" s="129"/>
      <c r="I24" s="130"/>
      <c r="J24" s="52" t="s">
        <v>71</v>
      </c>
      <c r="K24" s="55"/>
      <c r="L24" s="55"/>
      <c r="M24" s="56" t="s">
        <v>91</v>
      </c>
      <c r="N24" s="57"/>
      <c r="O24" s="129"/>
      <c r="P24" s="130"/>
      <c r="Q24" s="52" t="s">
        <v>71</v>
      </c>
      <c r="R24" s="55"/>
      <c r="S24" s="55"/>
      <c r="T24" s="56" t="s">
        <v>67</v>
      </c>
      <c r="U24" s="57"/>
      <c r="W24" s="1"/>
      <c r="X24" s="1"/>
      <c r="Y24" s="58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36" t="s">
        <v>51</v>
      </c>
      <c r="B26" s="136"/>
      <c r="C26" s="136"/>
      <c r="D26" s="136"/>
      <c r="E26" s="13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U18" sqref="U18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49" t="s">
        <v>61</v>
      </c>
      <c r="B3" s="149"/>
      <c r="C3" s="149"/>
      <c r="D3" s="149"/>
      <c r="E3" s="149"/>
      <c r="F3" s="149"/>
      <c r="G3" s="149"/>
      <c r="H3" s="149"/>
      <c r="I3" s="149"/>
      <c r="J3" s="149"/>
      <c r="K3" s="149"/>
      <c r="L3" s="149"/>
      <c r="M3" s="149"/>
      <c r="N3" s="149"/>
      <c r="O3" s="149"/>
      <c r="P3" s="149"/>
      <c r="Q3" s="149"/>
      <c r="R3" s="149"/>
      <c r="S3" s="149"/>
      <c r="T3" s="149"/>
      <c r="U3" s="14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53" t="s">
        <v>54</v>
      </c>
      <c r="B5" s="153"/>
      <c r="C5" s="153"/>
      <c r="D5" s="26"/>
      <c r="E5" s="151" t="str">
        <f>'G-2'!E4:H4</f>
        <v>DE OBRA</v>
      </c>
      <c r="F5" s="151"/>
      <c r="G5" s="151"/>
      <c r="H5" s="15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45" t="s">
        <v>56</v>
      </c>
      <c r="B6" s="145"/>
      <c r="C6" s="145"/>
      <c r="D6" s="151" t="str">
        <f>'G-2'!D5:H5</f>
        <v>CL 64 - CR 45</v>
      </c>
      <c r="E6" s="151"/>
      <c r="F6" s="151"/>
      <c r="G6" s="151"/>
      <c r="H6" s="151"/>
      <c r="I6" s="145" t="s">
        <v>53</v>
      </c>
      <c r="J6" s="145"/>
      <c r="K6" s="145"/>
      <c r="L6" s="152">
        <f>'G-2'!L5:N5</f>
        <v>6445</v>
      </c>
      <c r="M6" s="152"/>
      <c r="N6" s="152"/>
      <c r="O6" s="12"/>
      <c r="P6" s="145" t="s">
        <v>58</v>
      </c>
      <c r="Q6" s="145"/>
      <c r="R6" s="145"/>
      <c r="S6" s="155">
        <f>'G-2'!S6:U6</f>
        <v>43342</v>
      </c>
      <c r="T6" s="155"/>
      <c r="U6" s="155"/>
    </row>
    <row r="7" spans="1:28" ht="7.5" customHeight="1" x14ac:dyDescent="0.2">
      <c r="A7" s="13"/>
      <c r="B7" s="11"/>
      <c r="C7" s="11"/>
      <c r="D7" s="11"/>
      <c r="E7" s="146"/>
      <c r="F7" s="146"/>
      <c r="G7" s="146"/>
      <c r="H7" s="146"/>
      <c r="I7" s="146"/>
      <c r="J7" s="146"/>
      <c r="K7" s="14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4" t="s">
        <v>36</v>
      </c>
      <c r="B8" s="137" t="s">
        <v>34</v>
      </c>
      <c r="C8" s="138"/>
      <c r="D8" s="138"/>
      <c r="E8" s="139"/>
      <c r="F8" s="134" t="s">
        <v>35</v>
      </c>
      <c r="G8" s="134" t="s">
        <v>37</v>
      </c>
      <c r="H8" s="134" t="s">
        <v>36</v>
      </c>
      <c r="I8" s="137" t="s">
        <v>34</v>
      </c>
      <c r="J8" s="138"/>
      <c r="K8" s="138"/>
      <c r="L8" s="139"/>
      <c r="M8" s="134" t="s">
        <v>35</v>
      </c>
      <c r="N8" s="134" t="s">
        <v>37</v>
      </c>
      <c r="O8" s="134" t="s">
        <v>36</v>
      </c>
      <c r="P8" s="137" t="s">
        <v>34</v>
      </c>
      <c r="Q8" s="138"/>
      <c r="R8" s="138"/>
      <c r="S8" s="139"/>
      <c r="T8" s="134" t="s">
        <v>35</v>
      </c>
      <c r="U8" s="134" t="s">
        <v>37</v>
      </c>
    </row>
    <row r="9" spans="1:28" ht="12" customHeight="1" x14ac:dyDescent="0.2">
      <c r="A9" s="135"/>
      <c r="B9" s="15" t="s">
        <v>52</v>
      </c>
      <c r="C9" s="15" t="s">
        <v>0</v>
      </c>
      <c r="D9" s="15" t="s">
        <v>2</v>
      </c>
      <c r="E9" s="16" t="s">
        <v>3</v>
      </c>
      <c r="F9" s="135"/>
      <c r="G9" s="135"/>
      <c r="H9" s="135"/>
      <c r="I9" s="17" t="s">
        <v>52</v>
      </c>
      <c r="J9" s="17" t="s">
        <v>0</v>
      </c>
      <c r="K9" s="15" t="s">
        <v>2</v>
      </c>
      <c r="L9" s="16" t="s">
        <v>3</v>
      </c>
      <c r="M9" s="135"/>
      <c r="N9" s="135"/>
      <c r="O9" s="135"/>
      <c r="P9" s="17" t="s">
        <v>52</v>
      </c>
      <c r="Q9" s="17" t="s">
        <v>0</v>
      </c>
      <c r="R9" s="15" t="s">
        <v>2</v>
      </c>
      <c r="S9" s="16" t="s">
        <v>3</v>
      </c>
      <c r="T9" s="135"/>
      <c r="U9" s="135"/>
    </row>
    <row r="10" spans="1:28" ht="24" customHeight="1" x14ac:dyDescent="0.2">
      <c r="A10" s="18" t="s">
        <v>11</v>
      </c>
      <c r="B10" s="46">
        <f>'G-2'!B10+'G-4'!B10</f>
        <v>240</v>
      </c>
      <c r="C10" s="46">
        <f>'G-2'!C10+'G-4'!C10</f>
        <v>373</v>
      </c>
      <c r="D10" s="46">
        <f>'G-2'!D10+'G-4'!D10</f>
        <v>10</v>
      </c>
      <c r="E10" s="46">
        <f>'G-2'!E10+'G-4'!E10</f>
        <v>6</v>
      </c>
      <c r="F10" s="6">
        <f t="shared" ref="F10:F22" si="0">B10*0.5+C10*1+D10*2+E10*2.5</f>
        <v>528</v>
      </c>
      <c r="G10" s="2"/>
      <c r="H10" s="19" t="s">
        <v>4</v>
      </c>
      <c r="I10" s="46">
        <f>'G-2'!I10+'G-4'!I10</f>
        <v>88</v>
      </c>
      <c r="J10" s="46">
        <f>'G-2'!J10+'G-4'!J10</f>
        <v>345</v>
      </c>
      <c r="K10" s="46">
        <f>'G-2'!K10+'G-4'!K10</f>
        <v>14</v>
      </c>
      <c r="L10" s="46">
        <f>'G-2'!L10+'G-4'!L10</f>
        <v>9</v>
      </c>
      <c r="M10" s="6">
        <f t="shared" ref="M10:M22" si="1">I10*0.5+J10*1+K10*2+L10*2.5</f>
        <v>439.5</v>
      </c>
      <c r="N10" s="9">
        <f>F20+F21+F22+M10</f>
        <v>1672.5</v>
      </c>
      <c r="O10" s="19" t="s">
        <v>43</v>
      </c>
      <c r="P10" s="46">
        <f>'G-2'!P10+'G-4'!P10</f>
        <v>117</v>
      </c>
      <c r="Q10" s="46">
        <f>'G-2'!Q10+'G-4'!Q10</f>
        <v>394</v>
      </c>
      <c r="R10" s="46">
        <f>'G-2'!R10+'G-4'!R10</f>
        <v>9</v>
      </c>
      <c r="S10" s="46">
        <f>'G-2'!S10+'G-4'!S10</f>
        <v>8</v>
      </c>
      <c r="T10" s="6">
        <f t="shared" ref="T10:T21" si="2">P10*0.5+Q10*1+R10*2+S10*2.5</f>
        <v>490.5</v>
      </c>
      <c r="U10" s="10"/>
      <c r="W10" s="1"/>
      <c r="X10" s="1"/>
      <c r="Y10" s="1" t="s">
        <v>65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'G-2'!B11+'G-4'!B11</f>
        <v>232</v>
      </c>
      <c r="C11" s="46">
        <f>'G-2'!C11+'G-4'!C11</f>
        <v>379</v>
      </c>
      <c r="D11" s="46">
        <f>'G-2'!D11+'G-4'!D11</f>
        <v>11</v>
      </c>
      <c r="E11" s="46">
        <f>'G-2'!E11+'G-4'!E11</f>
        <v>4</v>
      </c>
      <c r="F11" s="6">
        <f t="shared" si="0"/>
        <v>527</v>
      </c>
      <c r="G11" s="2"/>
      <c r="H11" s="19" t="s">
        <v>5</v>
      </c>
      <c r="I11" s="46">
        <f>'G-2'!I11+'G-4'!I11</f>
        <v>91</v>
      </c>
      <c r="J11" s="46">
        <f>'G-2'!J11+'G-4'!J11</f>
        <v>349</v>
      </c>
      <c r="K11" s="46">
        <f>'G-2'!K11+'G-4'!K11</f>
        <v>7</v>
      </c>
      <c r="L11" s="46">
        <f>'G-2'!L11+'G-4'!L11</f>
        <v>11</v>
      </c>
      <c r="M11" s="6">
        <f t="shared" si="1"/>
        <v>436</v>
      </c>
      <c r="N11" s="9">
        <f>F21+F22+M10+M11</f>
        <v>1702</v>
      </c>
      <c r="O11" s="19" t="s">
        <v>44</v>
      </c>
      <c r="P11" s="46">
        <f>'G-2'!P11+'G-4'!P11</f>
        <v>139</v>
      </c>
      <c r="Q11" s="46">
        <f>'G-2'!Q11+'G-4'!Q11</f>
        <v>419</v>
      </c>
      <c r="R11" s="46">
        <f>'G-2'!R11+'G-4'!R11</f>
        <v>12</v>
      </c>
      <c r="S11" s="46">
        <f>'G-2'!S11+'G-4'!S11</f>
        <v>11</v>
      </c>
      <c r="T11" s="6">
        <f t="shared" si="2"/>
        <v>540</v>
      </c>
      <c r="U11" s="2"/>
      <c r="W11" s="1"/>
      <c r="X11" s="1"/>
      <c r="Y11" s="1" t="s">
        <v>66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'G-2'!B12+'G-4'!B12</f>
        <v>175</v>
      </c>
      <c r="C12" s="46">
        <f>'G-2'!C12+'G-4'!C12</f>
        <v>368</v>
      </c>
      <c r="D12" s="46">
        <f>'G-2'!D12+'G-4'!D12</f>
        <v>13</v>
      </c>
      <c r="E12" s="46">
        <f>'G-2'!E12+'G-4'!E12</f>
        <v>5</v>
      </c>
      <c r="F12" s="6">
        <f t="shared" si="0"/>
        <v>494</v>
      </c>
      <c r="G12" s="2"/>
      <c r="H12" s="19" t="s">
        <v>6</v>
      </c>
      <c r="I12" s="46">
        <f>'G-2'!I12+'G-4'!I12</f>
        <v>82</v>
      </c>
      <c r="J12" s="46">
        <f>'G-2'!J12+'G-4'!J12</f>
        <v>343</v>
      </c>
      <c r="K12" s="46">
        <f>'G-2'!K12+'G-4'!K12</f>
        <v>14</v>
      </c>
      <c r="L12" s="46">
        <f>'G-2'!L12+'G-4'!L12</f>
        <v>12</v>
      </c>
      <c r="M12" s="6">
        <f t="shared" si="1"/>
        <v>442</v>
      </c>
      <c r="N12" s="2">
        <f>F22+M10+M11+M12</f>
        <v>1745</v>
      </c>
      <c r="O12" s="19" t="s">
        <v>32</v>
      </c>
      <c r="P12" s="46">
        <f>'G-2'!P12+'G-4'!P12</f>
        <v>120</v>
      </c>
      <c r="Q12" s="46">
        <f>'G-2'!Q12+'G-4'!Q12</f>
        <v>387</v>
      </c>
      <c r="R12" s="46">
        <f>'G-2'!R12+'G-4'!R12</f>
        <v>9</v>
      </c>
      <c r="S12" s="46">
        <f>'G-2'!S12+'G-4'!S12</f>
        <v>10</v>
      </c>
      <c r="T12" s="6">
        <f t="shared" si="2"/>
        <v>490</v>
      </c>
      <c r="U12" s="2"/>
      <c r="W12" s="1"/>
      <c r="X12" s="1"/>
      <c r="Y12" s="1" t="s">
        <v>78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'G-2'!B13+'G-4'!B13</f>
        <v>161</v>
      </c>
      <c r="C13" s="46">
        <f>'G-2'!C13+'G-4'!C13</f>
        <v>362</v>
      </c>
      <c r="D13" s="46">
        <f>'G-2'!D13+'G-4'!D13</f>
        <v>13</v>
      </c>
      <c r="E13" s="46">
        <f>'G-2'!E13+'G-4'!E13</f>
        <v>4</v>
      </c>
      <c r="F13" s="6">
        <f t="shared" si="0"/>
        <v>478.5</v>
      </c>
      <c r="G13" s="2">
        <f t="shared" ref="G13:G19" si="3">F10+F11+F12+F13</f>
        <v>2027.5</v>
      </c>
      <c r="H13" s="19" t="s">
        <v>7</v>
      </c>
      <c r="I13" s="46">
        <f>'G-2'!I13+'G-4'!I13</f>
        <v>65</v>
      </c>
      <c r="J13" s="46">
        <f>'G-2'!J13+'G-4'!J13</f>
        <v>341</v>
      </c>
      <c r="K13" s="46">
        <f>'G-2'!K13+'G-4'!K13</f>
        <v>12</v>
      </c>
      <c r="L13" s="46">
        <f>'G-2'!L13+'G-4'!L13</f>
        <v>6</v>
      </c>
      <c r="M13" s="6">
        <f t="shared" si="1"/>
        <v>412.5</v>
      </c>
      <c r="N13" s="2">
        <f t="shared" ref="N13:N18" si="4">M10+M11+M12+M13</f>
        <v>1730</v>
      </c>
      <c r="O13" s="19" t="s">
        <v>33</v>
      </c>
      <c r="P13" s="46">
        <f>'G-2'!P13+'G-4'!P13</f>
        <v>124</v>
      </c>
      <c r="Q13" s="46">
        <f>'G-2'!Q13+'G-4'!Q13</f>
        <v>404</v>
      </c>
      <c r="R13" s="46">
        <f>'G-2'!R13+'G-4'!R13</f>
        <v>12</v>
      </c>
      <c r="S13" s="46">
        <f>'G-2'!S13+'G-4'!S13</f>
        <v>9</v>
      </c>
      <c r="T13" s="6">
        <f t="shared" si="2"/>
        <v>512.5</v>
      </c>
      <c r="U13" s="2">
        <f t="shared" ref="U13:U21" si="5">T10+T11+T12+T13</f>
        <v>2033</v>
      </c>
      <c r="W13" s="1" t="s">
        <v>82</v>
      </c>
      <c r="X13" s="51">
        <v>2015.5</v>
      </c>
      <c r="Y13" s="1" t="s">
        <v>83</v>
      </c>
      <c r="Z13" s="51">
        <v>1769</v>
      </c>
      <c r="AA13" s="1" t="s">
        <v>75</v>
      </c>
      <c r="AB13" s="51">
        <v>0</v>
      </c>
    </row>
    <row r="14" spans="1:28" ht="24" customHeight="1" x14ac:dyDescent="0.2">
      <c r="A14" s="18" t="s">
        <v>21</v>
      </c>
      <c r="B14" s="46">
        <f>'G-2'!B14+'G-4'!B14</f>
        <v>122</v>
      </c>
      <c r="C14" s="46">
        <f>'G-2'!C14+'G-4'!C14</f>
        <v>357</v>
      </c>
      <c r="D14" s="46">
        <f>'G-2'!D14+'G-4'!D14</f>
        <v>14</v>
      </c>
      <c r="E14" s="46">
        <f>'G-2'!E14+'G-4'!E14</f>
        <v>5</v>
      </c>
      <c r="F14" s="6">
        <f t="shared" si="0"/>
        <v>458.5</v>
      </c>
      <c r="G14" s="2">
        <f t="shared" si="3"/>
        <v>1958</v>
      </c>
      <c r="H14" s="19" t="s">
        <v>9</v>
      </c>
      <c r="I14" s="46">
        <f>'G-2'!I14+'G-4'!I14</f>
        <v>76</v>
      </c>
      <c r="J14" s="46">
        <f>'G-2'!J14+'G-4'!J14</f>
        <v>314</v>
      </c>
      <c r="K14" s="46">
        <f>'G-2'!K14+'G-4'!K14</f>
        <v>7</v>
      </c>
      <c r="L14" s="46">
        <f>'G-2'!L14+'G-4'!L14</f>
        <v>6</v>
      </c>
      <c r="M14" s="6">
        <f t="shared" si="1"/>
        <v>381</v>
      </c>
      <c r="N14" s="2">
        <f t="shared" si="4"/>
        <v>1671.5</v>
      </c>
      <c r="O14" s="19" t="s">
        <v>29</v>
      </c>
      <c r="P14" s="46">
        <f>'G-2'!P14+'G-4'!P14</f>
        <v>114</v>
      </c>
      <c r="Q14" s="46">
        <f>'G-2'!Q14+'G-4'!Q14</f>
        <v>394</v>
      </c>
      <c r="R14" s="46">
        <f>'G-2'!R14+'G-4'!R14</f>
        <v>15</v>
      </c>
      <c r="S14" s="46">
        <f>'G-2'!S14+'G-4'!S14</f>
        <v>4</v>
      </c>
      <c r="T14" s="6">
        <f t="shared" si="2"/>
        <v>491</v>
      </c>
      <c r="U14" s="2">
        <f t="shared" si="5"/>
        <v>2033.5</v>
      </c>
      <c r="W14" s="1" t="s">
        <v>87</v>
      </c>
      <c r="X14" s="51">
        <v>2044.5</v>
      </c>
      <c r="Y14" s="1" t="s">
        <v>73</v>
      </c>
      <c r="Z14" s="51">
        <v>1803.5</v>
      </c>
      <c r="AA14" s="1" t="s">
        <v>76</v>
      </c>
      <c r="AB14" s="51">
        <v>0</v>
      </c>
    </row>
    <row r="15" spans="1:28" ht="24" customHeight="1" x14ac:dyDescent="0.2">
      <c r="A15" s="18" t="s">
        <v>23</v>
      </c>
      <c r="B15" s="46">
        <f>'G-2'!B15+'G-4'!B15</f>
        <v>140</v>
      </c>
      <c r="C15" s="46">
        <f>'G-2'!C15+'G-4'!C15</f>
        <v>344</v>
      </c>
      <c r="D15" s="46">
        <f>'G-2'!D15+'G-4'!D15</f>
        <v>19</v>
      </c>
      <c r="E15" s="46">
        <f>'G-2'!E15+'G-4'!E15</f>
        <v>5</v>
      </c>
      <c r="F15" s="6">
        <f t="shared" si="0"/>
        <v>464.5</v>
      </c>
      <c r="G15" s="2">
        <f t="shared" si="3"/>
        <v>1895.5</v>
      </c>
      <c r="H15" s="19" t="s">
        <v>12</v>
      </c>
      <c r="I15" s="46">
        <f>'G-2'!I15+'G-4'!I15</f>
        <v>88</v>
      </c>
      <c r="J15" s="46">
        <f>'G-2'!J15+'G-4'!J15</f>
        <v>302</v>
      </c>
      <c r="K15" s="46">
        <f>'G-2'!K15+'G-4'!K15</f>
        <v>7</v>
      </c>
      <c r="L15" s="46">
        <f>'G-2'!L15+'G-4'!L15</f>
        <v>7</v>
      </c>
      <c r="M15" s="6">
        <f t="shared" si="1"/>
        <v>377.5</v>
      </c>
      <c r="N15" s="2">
        <f t="shared" si="4"/>
        <v>1613</v>
      </c>
      <c r="O15" s="18" t="s">
        <v>30</v>
      </c>
      <c r="P15" s="46">
        <f>'G-2'!P15+'G-4'!P15</f>
        <v>146</v>
      </c>
      <c r="Q15" s="46">
        <f>'G-2'!Q15+'G-4'!Q15</f>
        <v>464</v>
      </c>
      <c r="R15" s="46">
        <f>'G-2'!R15+'G-4'!R15</f>
        <v>11</v>
      </c>
      <c r="S15" s="46">
        <f>'G-2'!S15+'G-4'!S15</f>
        <v>5</v>
      </c>
      <c r="T15" s="6">
        <f t="shared" si="2"/>
        <v>571.5</v>
      </c>
      <c r="U15" s="2">
        <f t="shared" si="5"/>
        <v>2065</v>
      </c>
      <c r="W15" s="1" t="s">
        <v>85</v>
      </c>
      <c r="X15" s="51">
        <v>2047</v>
      </c>
      <c r="Y15" s="1" t="s">
        <v>62</v>
      </c>
      <c r="Z15" s="51">
        <v>1810.5</v>
      </c>
      <c r="AA15" s="1" t="s">
        <v>79</v>
      </c>
      <c r="AB15" s="51">
        <v>0</v>
      </c>
    </row>
    <row r="16" spans="1:28" ht="24" customHeight="1" x14ac:dyDescent="0.2">
      <c r="A16" s="18" t="s">
        <v>39</v>
      </c>
      <c r="B16" s="46">
        <f>'G-2'!B16+'G-4'!B16</f>
        <v>125</v>
      </c>
      <c r="C16" s="46">
        <f>'G-2'!C16+'G-4'!C16</f>
        <v>370</v>
      </c>
      <c r="D16" s="46">
        <f>'G-2'!D16+'G-4'!D16</f>
        <v>21</v>
      </c>
      <c r="E16" s="46">
        <f>'G-2'!E16+'G-4'!E16</f>
        <v>10</v>
      </c>
      <c r="F16" s="6">
        <f t="shared" si="0"/>
        <v>499.5</v>
      </c>
      <c r="G16" s="2">
        <f t="shared" si="3"/>
        <v>1901</v>
      </c>
      <c r="H16" s="19" t="s">
        <v>15</v>
      </c>
      <c r="I16" s="46">
        <f>'G-2'!I16+'G-4'!I16</f>
        <v>103</v>
      </c>
      <c r="J16" s="46">
        <f>'G-2'!J16+'G-4'!J16</f>
        <v>305</v>
      </c>
      <c r="K16" s="46">
        <f>'G-2'!K16+'G-4'!K16</f>
        <v>9</v>
      </c>
      <c r="L16" s="46">
        <f>'G-2'!L16+'G-4'!L16</f>
        <v>5</v>
      </c>
      <c r="M16" s="6">
        <f t="shared" si="1"/>
        <v>387</v>
      </c>
      <c r="N16" s="2">
        <f t="shared" si="4"/>
        <v>1558</v>
      </c>
      <c r="O16" s="19" t="s">
        <v>8</v>
      </c>
      <c r="P16" s="46">
        <f>'G-2'!P16+'G-4'!P16</f>
        <v>150</v>
      </c>
      <c r="Q16" s="46">
        <f>'G-2'!Q16+'G-4'!Q16</f>
        <v>437</v>
      </c>
      <c r="R16" s="46">
        <f>'G-2'!R16+'G-4'!R16</f>
        <v>14</v>
      </c>
      <c r="S16" s="46">
        <f>'G-2'!S16+'G-4'!S16</f>
        <v>4</v>
      </c>
      <c r="T16" s="6">
        <f t="shared" si="2"/>
        <v>550</v>
      </c>
      <c r="U16" s="2">
        <f t="shared" si="5"/>
        <v>2125</v>
      </c>
      <c r="W16" s="1" t="s">
        <v>80</v>
      </c>
      <c r="X16" s="51">
        <v>2067.5</v>
      </c>
      <c r="Y16" s="1" t="s">
        <v>74</v>
      </c>
      <c r="Z16" s="51">
        <v>1832</v>
      </c>
      <c r="AA16" s="1" t="s">
        <v>81</v>
      </c>
      <c r="AB16" s="51">
        <v>0</v>
      </c>
    </row>
    <row r="17" spans="1:28" ht="24" customHeight="1" x14ac:dyDescent="0.2">
      <c r="A17" s="18" t="s">
        <v>40</v>
      </c>
      <c r="B17" s="46">
        <f>'G-2'!B17+'G-4'!B17</f>
        <v>146</v>
      </c>
      <c r="C17" s="46">
        <f>'G-2'!C17+'G-4'!C17</f>
        <v>373</v>
      </c>
      <c r="D17" s="46">
        <f>'G-2'!D17+'G-4'!D17</f>
        <v>9</v>
      </c>
      <c r="E17" s="46">
        <f>'G-2'!E17+'G-4'!E17</f>
        <v>7</v>
      </c>
      <c r="F17" s="6">
        <f t="shared" si="0"/>
        <v>481.5</v>
      </c>
      <c r="G17" s="2">
        <f t="shared" si="3"/>
        <v>1904</v>
      </c>
      <c r="H17" s="19" t="s">
        <v>18</v>
      </c>
      <c r="I17" s="46">
        <f>'G-2'!I17+'G-4'!I17</f>
        <v>138</v>
      </c>
      <c r="J17" s="46">
        <f>'G-2'!J17+'G-4'!J17</f>
        <v>342</v>
      </c>
      <c r="K17" s="46">
        <f>'G-2'!K17+'G-4'!K17</f>
        <v>9</v>
      </c>
      <c r="L17" s="46">
        <f>'G-2'!L17+'G-4'!L17</f>
        <v>6</v>
      </c>
      <c r="M17" s="6">
        <f t="shared" si="1"/>
        <v>444</v>
      </c>
      <c r="N17" s="2">
        <f t="shared" si="4"/>
        <v>1589.5</v>
      </c>
      <c r="O17" s="19" t="s">
        <v>10</v>
      </c>
      <c r="P17" s="46">
        <f>'G-2'!P17+'G-4'!P17</f>
        <v>131</v>
      </c>
      <c r="Q17" s="46">
        <f>'G-2'!Q17+'G-4'!Q17</f>
        <v>499</v>
      </c>
      <c r="R17" s="46">
        <f>'G-2'!R17+'G-4'!R17</f>
        <v>9</v>
      </c>
      <c r="S17" s="46">
        <f>'G-2'!S17+'G-4'!S17</f>
        <v>9</v>
      </c>
      <c r="T17" s="6">
        <f t="shared" si="2"/>
        <v>605</v>
      </c>
      <c r="U17" s="2">
        <f t="shared" si="5"/>
        <v>2217.5</v>
      </c>
      <c r="W17" s="1" t="s">
        <v>77</v>
      </c>
      <c r="X17" s="51">
        <v>2079.5</v>
      </c>
      <c r="Y17" s="1" t="s">
        <v>72</v>
      </c>
      <c r="Z17" s="51">
        <v>1838.5</v>
      </c>
      <c r="AA17" s="1" t="s">
        <v>84</v>
      </c>
      <c r="AB17" s="51">
        <v>0</v>
      </c>
    </row>
    <row r="18" spans="1:28" ht="24" customHeight="1" x14ac:dyDescent="0.2">
      <c r="A18" s="18" t="s">
        <v>41</v>
      </c>
      <c r="B18" s="46">
        <f>'G-2'!B18+'G-4'!B18</f>
        <v>123</v>
      </c>
      <c r="C18" s="46">
        <f>'G-2'!C18+'G-4'!C18</f>
        <v>364</v>
      </c>
      <c r="D18" s="46">
        <f>'G-2'!D18+'G-4'!D18</f>
        <v>11</v>
      </c>
      <c r="E18" s="46">
        <f>'G-2'!E18+'G-4'!E18</f>
        <v>9</v>
      </c>
      <c r="F18" s="6">
        <f t="shared" si="0"/>
        <v>470</v>
      </c>
      <c r="G18" s="2">
        <f t="shared" si="3"/>
        <v>1915.5</v>
      </c>
      <c r="H18" s="19" t="s">
        <v>20</v>
      </c>
      <c r="I18" s="46">
        <f>'G-2'!I18+'G-4'!I18</f>
        <v>167</v>
      </c>
      <c r="J18" s="46">
        <f>'G-2'!J18+'G-4'!J18</f>
        <v>351</v>
      </c>
      <c r="K18" s="46">
        <f>'G-2'!K18+'G-4'!K18</f>
        <v>10</v>
      </c>
      <c r="L18" s="46">
        <f>'G-2'!L18+'G-4'!L18</f>
        <v>6</v>
      </c>
      <c r="M18" s="6">
        <f t="shared" si="1"/>
        <v>469.5</v>
      </c>
      <c r="N18" s="2">
        <f t="shared" si="4"/>
        <v>1678</v>
      </c>
      <c r="O18" s="19" t="s">
        <v>13</v>
      </c>
      <c r="P18" s="46">
        <f>'G-2'!P18+'G-4'!P18</f>
        <v>119</v>
      </c>
      <c r="Q18" s="46">
        <f>'G-2'!Q18+'G-4'!Q18</f>
        <v>425</v>
      </c>
      <c r="R18" s="46">
        <f>'G-2'!R18+'G-4'!R18</f>
        <v>10</v>
      </c>
      <c r="S18" s="46">
        <f>'G-2'!S18+'G-4'!S18</f>
        <v>8</v>
      </c>
      <c r="T18" s="6">
        <f t="shared" si="2"/>
        <v>524.5</v>
      </c>
      <c r="U18" s="2">
        <f t="shared" si="5"/>
        <v>2251</v>
      </c>
      <c r="W18" s="1" t="s">
        <v>64</v>
      </c>
      <c r="X18" s="51">
        <v>2112.5</v>
      </c>
      <c r="Y18" s="1" t="s">
        <v>88</v>
      </c>
      <c r="Z18" s="51">
        <v>1862.5</v>
      </c>
      <c r="AA18" s="1" t="s">
        <v>67</v>
      </c>
      <c r="AB18" s="51">
        <v>0</v>
      </c>
    </row>
    <row r="19" spans="1:28" ht="24" customHeight="1" thickBot="1" x14ac:dyDescent="0.25">
      <c r="A19" s="21" t="s">
        <v>42</v>
      </c>
      <c r="B19" s="47">
        <f>'G-2'!B19+'G-4'!B19</f>
        <v>127</v>
      </c>
      <c r="C19" s="47">
        <f>'G-2'!C19+'G-4'!C19</f>
        <v>359</v>
      </c>
      <c r="D19" s="47">
        <f>'G-2'!D19+'G-4'!D19</f>
        <v>7</v>
      </c>
      <c r="E19" s="47">
        <f>'G-2'!E19+'G-4'!E19</f>
        <v>7</v>
      </c>
      <c r="F19" s="7">
        <f t="shared" si="0"/>
        <v>454</v>
      </c>
      <c r="G19" s="3">
        <f t="shared" si="3"/>
        <v>1905</v>
      </c>
      <c r="H19" s="20" t="s">
        <v>22</v>
      </c>
      <c r="I19" s="46">
        <f>'G-2'!I19+'G-4'!I19</f>
        <v>120</v>
      </c>
      <c r="J19" s="46">
        <f>'G-2'!J19+'G-4'!J19</f>
        <v>392</v>
      </c>
      <c r="K19" s="46">
        <f>'G-2'!K19+'G-4'!K19</f>
        <v>6</v>
      </c>
      <c r="L19" s="46">
        <f>'G-2'!L19+'G-4'!L19</f>
        <v>5</v>
      </c>
      <c r="M19" s="6">
        <f t="shared" si="1"/>
        <v>476.5</v>
      </c>
      <c r="N19" s="2">
        <f>M16+M17+M18+M19</f>
        <v>1777</v>
      </c>
      <c r="O19" s="19" t="s">
        <v>16</v>
      </c>
      <c r="P19" s="46">
        <f>'G-2'!P19+'G-4'!P19</f>
        <v>135</v>
      </c>
      <c r="Q19" s="46">
        <f>'G-2'!Q19+'G-4'!Q19</f>
        <v>412</v>
      </c>
      <c r="R19" s="46">
        <f>'G-2'!R19+'G-4'!R19</f>
        <v>7</v>
      </c>
      <c r="S19" s="46">
        <f>'G-2'!S19+'G-4'!S19</f>
        <v>5</v>
      </c>
      <c r="T19" s="6">
        <f t="shared" si="2"/>
        <v>506</v>
      </c>
      <c r="U19" s="2">
        <f t="shared" si="5"/>
        <v>2185.5</v>
      </c>
      <c r="W19" s="1" t="s">
        <v>63</v>
      </c>
      <c r="X19" s="51">
        <v>2147.5</v>
      </c>
      <c r="Y19" s="1" t="s">
        <v>86</v>
      </c>
      <c r="Z19" s="51">
        <v>1876.5</v>
      </c>
      <c r="AA19" s="1" t="s">
        <v>89</v>
      </c>
      <c r="AB19" s="51">
        <v>0</v>
      </c>
    </row>
    <row r="20" spans="1:28" ht="24" customHeight="1" x14ac:dyDescent="0.2">
      <c r="A20" s="19" t="s">
        <v>27</v>
      </c>
      <c r="B20" s="45">
        <f>'G-2'!B20+'G-4'!B20</f>
        <v>99</v>
      </c>
      <c r="C20" s="45">
        <f>'G-2'!C20+'G-4'!C20</f>
        <v>331</v>
      </c>
      <c r="D20" s="45">
        <f>'G-2'!D20+'G-4'!D20</f>
        <v>8</v>
      </c>
      <c r="E20" s="45">
        <f>'G-2'!E20+'G-4'!E20</f>
        <v>4</v>
      </c>
      <c r="F20" s="8">
        <f t="shared" si="0"/>
        <v>406.5</v>
      </c>
      <c r="G20" s="35"/>
      <c r="H20" s="19" t="s">
        <v>24</v>
      </c>
      <c r="I20" s="46">
        <f>'G-2'!I20+'G-4'!I20</f>
        <v>131</v>
      </c>
      <c r="J20" s="46">
        <f>'G-2'!J20+'G-4'!J20</f>
        <v>416</v>
      </c>
      <c r="K20" s="46">
        <f>'G-2'!K20+'G-4'!K20</f>
        <v>6</v>
      </c>
      <c r="L20" s="46">
        <f>'G-2'!L20+'G-4'!L20</f>
        <v>11</v>
      </c>
      <c r="M20" s="8">
        <f t="shared" si="1"/>
        <v>521</v>
      </c>
      <c r="N20" s="2">
        <f>M17+M18+M19+M20</f>
        <v>1911</v>
      </c>
      <c r="O20" s="19" t="s">
        <v>45</v>
      </c>
      <c r="P20" s="46">
        <f>'G-2'!P20+'G-4'!P20</f>
        <v>112</v>
      </c>
      <c r="Q20" s="46">
        <f>'G-2'!Q20+'G-4'!Q20</f>
        <v>409</v>
      </c>
      <c r="R20" s="46">
        <f>'G-2'!R20+'G-4'!R20</f>
        <v>11</v>
      </c>
      <c r="S20" s="46">
        <f>'G-2'!S20+'G-4'!S20</f>
        <v>5</v>
      </c>
      <c r="T20" s="8">
        <f t="shared" si="2"/>
        <v>499.5</v>
      </c>
      <c r="U20" s="2">
        <f t="shared" si="5"/>
        <v>2135</v>
      </c>
      <c r="W20" s="1"/>
      <c r="X20" s="1"/>
      <c r="Y20" s="1" t="s">
        <v>90</v>
      </c>
      <c r="Z20" s="51">
        <v>1888.5</v>
      </c>
      <c r="AA20" s="1" t="s">
        <v>68</v>
      </c>
      <c r="AB20" s="51">
        <v>0</v>
      </c>
    </row>
    <row r="21" spans="1:28" ht="24" customHeight="1" thickBot="1" x14ac:dyDescent="0.25">
      <c r="A21" s="19" t="s">
        <v>28</v>
      </c>
      <c r="B21" s="46">
        <f>'G-2'!B21+'G-4'!B21</f>
        <v>99</v>
      </c>
      <c r="C21" s="46">
        <f>'G-2'!C21+'G-4'!C21</f>
        <v>311</v>
      </c>
      <c r="D21" s="46">
        <f>'G-2'!D21+'G-4'!D21</f>
        <v>8</v>
      </c>
      <c r="E21" s="46">
        <f>'G-2'!E21+'G-4'!E21</f>
        <v>9</v>
      </c>
      <c r="F21" s="6">
        <f t="shared" si="0"/>
        <v>399</v>
      </c>
      <c r="G21" s="36"/>
      <c r="H21" s="20" t="s">
        <v>25</v>
      </c>
      <c r="I21" s="46">
        <f>'G-2'!I21+'G-4'!I21</f>
        <v>106</v>
      </c>
      <c r="J21" s="46">
        <f>'G-2'!J21+'G-4'!J21</f>
        <v>402</v>
      </c>
      <c r="K21" s="46">
        <f>'G-2'!K21+'G-4'!K21</f>
        <v>8</v>
      </c>
      <c r="L21" s="46">
        <f>'G-2'!L21+'G-4'!L21</f>
        <v>7</v>
      </c>
      <c r="M21" s="6">
        <f t="shared" si="1"/>
        <v>488.5</v>
      </c>
      <c r="N21" s="2">
        <f>M18+M19+M20+M21</f>
        <v>1955.5</v>
      </c>
      <c r="O21" s="21" t="s">
        <v>46</v>
      </c>
      <c r="P21" s="47">
        <f>'G-2'!P21+'G-4'!P21</f>
        <v>100</v>
      </c>
      <c r="Q21" s="47">
        <f>'G-2'!Q21+'G-4'!Q21</f>
        <v>390</v>
      </c>
      <c r="R21" s="47">
        <f>'G-2'!R21+'G-4'!R21</f>
        <v>10</v>
      </c>
      <c r="S21" s="47">
        <f>'G-2'!S21+'G-4'!S21</f>
        <v>3</v>
      </c>
      <c r="T21" s="7">
        <f t="shared" si="2"/>
        <v>467.5</v>
      </c>
      <c r="U21" s="3">
        <f t="shared" si="5"/>
        <v>1997.5</v>
      </c>
      <c r="W21" s="1"/>
      <c r="X21" s="1"/>
      <c r="Y21" s="1" t="s">
        <v>69</v>
      </c>
      <c r="Z21" s="51">
        <v>1896</v>
      </c>
      <c r="AA21" s="1" t="s">
        <v>70</v>
      </c>
      <c r="AB21" s="51">
        <v>0</v>
      </c>
    </row>
    <row r="22" spans="1:28" ht="24" customHeight="1" thickBot="1" x14ac:dyDescent="0.25">
      <c r="A22" s="19" t="s">
        <v>1</v>
      </c>
      <c r="B22" s="46">
        <f>'G-2'!B22+'G-4'!B22</f>
        <v>79</v>
      </c>
      <c r="C22" s="46">
        <f>'G-2'!C22+'G-4'!C22</f>
        <v>351</v>
      </c>
      <c r="D22" s="46">
        <f>'G-2'!D22+'G-4'!D22</f>
        <v>11</v>
      </c>
      <c r="E22" s="46">
        <f>'G-2'!E22+'G-4'!E22</f>
        <v>6</v>
      </c>
      <c r="F22" s="6">
        <f t="shared" si="0"/>
        <v>427.5</v>
      </c>
      <c r="G22" s="2"/>
      <c r="H22" s="21" t="s">
        <v>26</v>
      </c>
      <c r="I22" s="46">
        <f>'G-2'!I22+'G-4'!I22</f>
        <v>128</v>
      </c>
      <c r="J22" s="46">
        <f>'G-2'!J22+'G-4'!J22</f>
        <v>432</v>
      </c>
      <c r="K22" s="46">
        <f>'G-2'!K22+'G-4'!K22</f>
        <v>11</v>
      </c>
      <c r="L22" s="46">
        <f>'G-2'!L22+'G-4'!L22</f>
        <v>13</v>
      </c>
      <c r="M22" s="6">
        <f t="shared" si="1"/>
        <v>550.5</v>
      </c>
      <c r="N22" s="3">
        <f>M19+M20+M21+M22</f>
        <v>2036.5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51">
        <v>1946</v>
      </c>
      <c r="AA22" s="1"/>
      <c r="AB22" s="51"/>
    </row>
    <row r="23" spans="1:28" ht="13.5" customHeight="1" x14ac:dyDescent="0.2">
      <c r="A23" s="127" t="s">
        <v>47</v>
      </c>
      <c r="B23" s="128"/>
      <c r="C23" s="131" t="s">
        <v>50</v>
      </c>
      <c r="D23" s="132"/>
      <c r="E23" s="132"/>
      <c r="F23" s="133"/>
      <c r="G23" s="53">
        <f>MAX(G13:G19)</f>
        <v>2027.5</v>
      </c>
      <c r="H23" s="140" t="s">
        <v>48</v>
      </c>
      <c r="I23" s="141"/>
      <c r="J23" s="142" t="s">
        <v>50</v>
      </c>
      <c r="K23" s="143"/>
      <c r="L23" s="143"/>
      <c r="M23" s="144"/>
      <c r="N23" s="54">
        <f>MAX(N10:N22)</f>
        <v>2036.5</v>
      </c>
      <c r="O23" s="127" t="s">
        <v>49</v>
      </c>
      <c r="P23" s="128"/>
      <c r="Q23" s="131" t="s">
        <v>50</v>
      </c>
      <c r="R23" s="132"/>
      <c r="S23" s="132"/>
      <c r="T23" s="133"/>
      <c r="U23" s="53">
        <f>MAX(U13:U21)</f>
        <v>2251</v>
      </c>
      <c r="W23" s="1"/>
      <c r="X23" s="1"/>
      <c r="Y23" s="1"/>
      <c r="Z23" s="1"/>
      <c r="AA23" s="1"/>
      <c r="AB23" s="1"/>
    </row>
    <row r="24" spans="1:28" ht="13.5" customHeight="1" x14ac:dyDescent="0.2">
      <c r="A24" s="129"/>
      <c r="B24" s="130"/>
      <c r="C24" s="52" t="s">
        <v>71</v>
      </c>
      <c r="D24" s="55"/>
      <c r="E24" s="55"/>
      <c r="F24" s="56" t="s">
        <v>63</v>
      </c>
      <c r="G24" s="57"/>
      <c r="H24" s="129"/>
      <c r="I24" s="130"/>
      <c r="J24" s="52" t="s">
        <v>71</v>
      </c>
      <c r="K24" s="55"/>
      <c r="L24" s="55"/>
      <c r="M24" s="56" t="s">
        <v>91</v>
      </c>
      <c r="N24" s="57"/>
      <c r="O24" s="129"/>
      <c r="P24" s="130"/>
      <c r="Q24" s="52" t="s">
        <v>71</v>
      </c>
      <c r="R24" s="55"/>
      <c r="S24" s="55"/>
      <c r="T24" s="56" t="s">
        <v>67</v>
      </c>
      <c r="U24" s="57"/>
      <c r="W24" s="1"/>
      <c r="X24" s="1"/>
      <c r="Y24" s="58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36" t="s">
        <v>51</v>
      </c>
      <c r="B26" s="136"/>
      <c r="C26" s="136"/>
      <c r="D26" s="136"/>
      <c r="E26" s="13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2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73" t="s">
        <v>110</v>
      </c>
      <c r="B2" s="173"/>
      <c r="C2" s="173"/>
      <c r="D2" s="173"/>
      <c r="E2" s="173"/>
      <c r="F2" s="173"/>
      <c r="G2" s="173"/>
      <c r="H2" s="173"/>
      <c r="I2" s="173"/>
      <c r="J2" s="173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74" t="s">
        <v>111</v>
      </c>
      <c r="B4" s="174"/>
      <c r="C4" s="175" t="s">
        <v>60</v>
      </c>
      <c r="D4" s="175"/>
      <c r="E4" s="175"/>
      <c r="F4" s="77"/>
      <c r="G4" s="73"/>
      <c r="H4" s="73"/>
      <c r="I4" s="73"/>
      <c r="J4" s="73"/>
    </row>
    <row r="5" spans="1:10" x14ac:dyDescent="0.2">
      <c r="A5" s="145" t="s">
        <v>56</v>
      </c>
      <c r="B5" s="145"/>
      <c r="C5" s="176" t="str">
        <f>'G-2'!D5</f>
        <v>CL 64 - CR 45</v>
      </c>
      <c r="D5" s="176"/>
      <c r="E5" s="176"/>
      <c r="F5" s="78"/>
      <c r="G5" s="79"/>
      <c r="H5" s="70" t="s">
        <v>53</v>
      </c>
      <c r="I5" s="177">
        <f>'G-2'!L5</f>
        <v>6445</v>
      </c>
      <c r="J5" s="177"/>
    </row>
    <row r="6" spans="1:10" x14ac:dyDescent="0.2">
      <c r="A6" s="145" t="s">
        <v>112</v>
      </c>
      <c r="B6" s="145"/>
      <c r="C6" s="162" t="s">
        <v>150</v>
      </c>
      <c r="D6" s="162"/>
      <c r="E6" s="162"/>
      <c r="F6" s="78"/>
      <c r="G6" s="79"/>
      <c r="H6" s="70" t="s">
        <v>58</v>
      </c>
      <c r="I6" s="163">
        <f>'G-2'!S6</f>
        <v>43342</v>
      </c>
      <c r="J6" s="163"/>
    </row>
    <row r="7" spans="1:10" x14ac:dyDescent="0.2">
      <c r="A7" s="80"/>
      <c r="B7" s="80"/>
      <c r="C7" s="164"/>
      <c r="D7" s="164"/>
      <c r="E7" s="164"/>
      <c r="F7" s="164"/>
      <c r="G7" s="77"/>
      <c r="H7" s="81"/>
      <c r="I7" s="82"/>
      <c r="J7" s="73"/>
    </row>
    <row r="8" spans="1:10" x14ac:dyDescent="0.2">
      <c r="A8" s="165" t="s">
        <v>113</v>
      </c>
      <c r="B8" s="167" t="s">
        <v>114</v>
      </c>
      <c r="C8" s="165" t="s">
        <v>115</v>
      </c>
      <c r="D8" s="167" t="s">
        <v>116</v>
      </c>
      <c r="E8" s="83" t="s">
        <v>117</v>
      </c>
      <c r="F8" s="84" t="s">
        <v>118</v>
      </c>
      <c r="G8" s="85" t="s">
        <v>119</v>
      </c>
      <c r="H8" s="84" t="s">
        <v>120</v>
      </c>
      <c r="I8" s="169" t="s">
        <v>121</v>
      </c>
      <c r="J8" s="171" t="s">
        <v>122</v>
      </c>
    </row>
    <row r="9" spans="1:10" x14ac:dyDescent="0.2">
      <c r="A9" s="166"/>
      <c r="B9" s="168"/>
      <c r="C9" s="166"/>
      <c r="D9" s="168"/>
      <c r="E9" s="86" t="s">
        <v>52</v>
      </c>
      <c r="F9" s="87" t="s">
        <v>0</v>
      </c>
      <c r="G9" s="88" t="s">
        <v>2</v>
      </c>
      <c r="H9" s="87" t="s">
        <v>3</v>
      </c>
      <c r="I9" s="170"/>
      <c r="J9" s="172"/>
    </row>
    <row r="10" spans="1:10" x14ac:dyDescent="0.2">
      <c r="A10" s="156" t="s">
        <v>123</v>
      </c>
      <c r="B10" s="159"/>
      <c r="C10" s="89"/>
      <c r="D10" s="90" t="s">
        <v>124</v>
      </c>
      <c r="E10" s="124">
        <v>0</v>
      </c>
      <c r="F10" s="124">
        <v>0</v>
      </c>
      <c r="G10" s="124">
        <v>0</v>
      </c>
      <c r="H10" s="124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57"/>
      <c r="B11" s="160"/>
      <c r="C11" s="89" t="s">
        <v>125</v>
      </c>
      <c r="D11" s="92" t="s">
        <v>126</v>
      </c>
      <c r="E11" s="126">
        <v>0</v>
      </c>
      <c r="F11" s="126">
        <v>0</v>
      </c>
      <c r="G11" s="126">
        <v>0</v>
      </c>
      <c r="H11" s="126">
        <v>0</v>
      </c>
      <c r="I11" s="93">
        <f t="shared" ref="I11:I45" si="0">E11*0.5+F11+G11*2+H11*2.5</f>
        <v>0</v>
      </c>
      <c r="J11" s="94" t="str">
        <f>IF(I11=0,"0,00",I11/SUM(I10:I12)*100)</f>
        <v>0,00</v>
      </c>
    </row>
    <row r="12" spans="1:10" x14ac:dyDescent="0.2">
      <c r="A12" s="157"/>
      <c r="B12" s="160"/>
      <c r="C12" s="95" t="s">
        <v>135</v>
      </c>
      <c r="D12" s="96" t="s">
        <v>127</v>
      </c>
      <c r="E12" s="125">
        <v>0</v>
      </c>
      <c r="F12" s="125">
        <v>0</v>
      </c>
      <c r="G12" s="125">
        <v>0</v>
      </c>
      <c r="H12" s="125">
        <v>0</v>
      </c>
      <c r="I12" s="97">
        <f t="shared" si="0"/>
        <v>0</v>
      </c>
      <c r="J12" s="98" t="str">
        <f>IF(I12=0,"0,00",I12/SUM(I10:I12)*100)</f>
        <v>0,00</v>
      </c>
    </row>
    <row r="13" spans="1:10" x14ac:dyDescent="0.2">
      <c r="A13" s="157"/>
      <c r="B13" s="160"/>
      <c r="C13" s="99"/>
      <c r="D13" s="90" t="s">
        <v>124</v>
      </c>
      <c r="E13" s="124">
        <v>0</v>
      </c>
      <c r="F13" s="124">
        <v>0</v>
      </c>
      <c r="G13" s="124">
        <v>0</v>
      </c>
      <c r="H13" s="124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57"/>
      <c r="B14" s="160"/>
      <c r="C14" s="89" t="s">
        <v>128</v>
      </c>
      <c r="D14" s="92" t="s">
        <v>126</v>
      </c>
      <c r="E14" s="126">
        <v>0</v>
      </c>
      <c r="F14" s="126">
        <v>0</v>
      </c>
      <c r="G14" s="126">
        <v>0</v>
      </c>
      <c r="H14" s="126">
        <v>0</v>
      </c>
      <c r="I14" s="93">
        <f t="shared" si="0"/>
        <v>0</v>
      </c>
      <c r="J14" s="94" t="str">
        <f>IF(I14=0,"0,00",I14/SUM(I13:I15)*100)</f>
        <v>0,00</v>
      </c>
    </row>
    <row r="15" spans="1:10" x14ac:dyDescent="0.2">
      <c r="A15" s="157"/>
      <c r="B15" s="160"/>
      <c r="C15" s="95" t="s">
        <v>136</v>
      </c>
      <c r="D15" s="96" t="s">
        <v>127</v>
      </c>
      <c r="E15" s="125">
        <v>0</v>
      </c>
      <c r="F15" s="125">
        <v>0</v>
      </c>
      <c r="G15" s="125">
        <v>0</v>
      </c>
      <c r="H15" s="125">
        <v>0</v>
      </c>
      <c r="I15" s="97">
        <f t="shared" si="0"/>
        <v>0</v>
      </c>
      <c r="J15" s="98" t="str">
        <f>IF(I15=0,"0,00",I15/SUM(I13:I15)*100)</f>
        <v>0,00</v>
      </c>
    </row>
    <row r="16" spans="1:10" x14ac:dyDescent="0.2">
      <c r="A16" s="157"/>
      <c r="B16" s="160"/>
      <c r="C16" s="99"/>
      <c r="D16" s="90" t="s">
        <v>124</v>
      </c>
      <c r="E16" s="124">
        <v>0</v>
      </c>
      <c r="F16" s="124">
        <v>0</v>
      </c>
      <c r="G16" s="124">
        <v>0</v>
      </c>
      <c r="H16" s="124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57"/>
      <c r="B17" s="160"/>
      <c r="C17" s="89" t="s">
        <v>129</v>
      </c>
      <c r="D17" s="92" t="s">
        <v>126</v>
      </c>
      <c r="E17" s="126">
        <v>0</v>
      </c>
      <c r="F17" s="126">
        <v>0</v>
      </c>
      <c r="G17" s="126">
        <v>0</v>
      </c>
      <c r="H17" s="126">
        <v>0</v>
      </c>
      <c r="I17" s="93">
        <f t="shared" si="0"/>
        <v>0</v>
      </c>
      <c r="J17" s="94" t="str">
        <f>IF(I17=0,"0,00",I17/SUM(I16:I18)*100)</f>
        <v>0,00</v>
      </c>
    </row>
    <row r="18" spans="1:10" x14ac:dyDescent="0.2">
      <c r="A18" s="158"/>
      <c r="B18" s="161"/>
      <c r="C18" s="100" t="s">
        <v>137</v>
      </c>
      <c r="D18" s="96" t="s">
        <v>127</v>
      </c>
      <c r="E18" s="125">
        <v>0</v>
      </c>
      <c r="F18" s="125">
        <v>0</v>
      </c>
      <c r="G18" s="125">
        <v>0</v>
      </c>
      <c r="H18" s="125">
        <v>0</v>
      </c>
      <c r="I18" s="97">
        <f t="shared" si="0"/>
        <v>0</v>
      </c>
      <c r="J18" s="98" t="str">
        <f>IF(I18=0,"0,00",I18/SUM(I16:I18)*100)</f>
        <v>0,00</v>
      </c>
    </row>
    <row r="19" spans="1:10" x14ac:dyDescent="0.2">
      <c r="A19" s="156" t="s">
        <v>130</v>
      </c>
      <c r="B19" s="159">
        <v>2</v>
      </c>
      <c r="C19" s="101"/>
      <c r="D19" s="90" t="s">
        <v>124</v>
      </c>
      <c r="E19" s="50">
        <v>19</v>
      </c>
      <c r="F19" s="50">
        <v>65</v>
      </c>
      <c r="G19" s="50">
        <v>0</v>
      </c>
      <c r="H19" s="50">
        <v>0</v>
      </c>
      <c r="I19" s="50">
        <f t="shared" si="0"/>
        <v>74.5</v>
      </c>
      <c r="J19" s="91">
        <f>IF(I19=0,"0,00",I19/SUM(I19:I21)*100)</f>
        <v>6.7390321121664405</v>
      </c>
    </row>
    <row r="20" spans="1:10" x14ac:dyDescent="0.2">
      <c r="A20" s="157"/>
      <c r="B20" s="160"/>
      <c r="C20" s="89" t="s">
        <v>125</v>
      </c>
      <c r="D20" s="92" t="s">
        <v>126</v>
      </c>
      <c r="E20" s="93">
        <v>520</v>
      </c>
      <c r="F20" s="93">
        <v>706</v>
      </c>
      <c r="G20" s="93">
        <v>20</v>
      </c>
      <c r="H20" s="93">
        <v>10</v>
      </c>
      <c r="I20" s="93">
        <f t="shared" si="0"/>
        <v>1031</v>
      </c>
      <c r="J20" s="94">
        <f>IF(I20=0,"0,00",I20/SUM(I19:I21)*100)</f>
        <v>93.260967887833559</v>
      </c>
    </row>
    <row r="21" spans="1:10" x14ac:dyDescent="0.2">
      <c r="A21" s="157"/>
      <c r="B21" s="160"/>
      <c r="C21" s="95" t="s">
        <v>138</v>
      </c>
      <c r="D21" s="96" t="s">
        <v>127</v>
      </c>
      <c r="E21" s="49">
        <v>0</v>
      </c>
      <c r="F21" s="49">
        <v>0</v>
      </c>
      <c r="G21" s="49">
        <v>0</v>
      </c>
      <c r="H21" s="49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57"/>
      <c r="B22" s="160"/>
      <c r="C22" s="99"/>
      <c r="D22" s="90" t="s">
        <v>124</v>
      </c>
      <c r="E22" s="50">
        <v>21</v>
      </c>
      <c r="F22" s="50">
        <v>44</v>
      </c>
      <c r="G22" s="50">
        <v>0</v>
      </c>
      <c r="H22" s="50">
        <v>0</v>
      </c>
      <c r="I22" s="50">
        <f t="shared" si="0"/>
        <v>54.5</v>
      </c>
      <c r="J22" s="91">
        <f>IF(I22=0,"0,00",I22/SUM(I22:I24)*100)</f>
        <v>6.179138321995465</v>
      </c>
    </row>
    <row r="23" spans="1:10" x14ac:dyDescent="0.2">
      <c r="A23" s="157"/>
      <c r="B23" s="160"/>
      <c r="C23" s="89" t="s">
        <v>128</v>
      </c>
      <c r="D23" s="92" t="s">
        <v>126</v>
      </c>
      <c r="E23" s="93">
        <v>194</v>
      </c>
      <c r="F23" s="93">
        <v>655</v>
      </c>
      <c r="G23" s="93">
        <v>19</v>
      </c>
      <c r="H23" s="93">
        <v>15</v>
      </c>
      <c r="I23" s="93">
        <f t="shared" si="0"/>
        <v>827.5</v>
      </c>
      <c r="J23" s="94">
        <f>IF(I23=0,"0,00",I23/SUM(I22:I24)*100)</f>
        <v>93.820861678004533</v>
      </c>
    </row>
    <row r="24" spans="1:10" x14ac:dyDescent="0.2">
      <c r="A24" s="157"/>
      <c r="B24" s="160"/>
      <c r="C24" s="95" t="s">
        <v>139</v>
      </c>
      <c r="D24" s="96" t="s">
        <v>127</v>
      </c>
      <c r="E24" s="49">
        <v>0</v>
      </c>
      <c r="F24" s="49">
        <v>0</v>
      </c>
      <c r="G24" s="49">
        <v>0</v>
      </c>
      <c r="H24" s="49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57"/>
      <c r="B25" s="160"/>
      <c r="C25" s="99"/>
      <c r="D25" s="90" t="s">
        <v>124</v>
      </c>
      <c r="E25" s="50">
        <v>9</v>
      </c>
      <c r="F25" s="50">
        <v>17</v>
      </c>
      <c r="G25" s="50">
        <v>0</v>
      </c>
      <c r="H25" s="50">
        <v>0</v>
      </c>
      <c r="I25" s="50">
        <f t="shared" si="0"/>
        <v>21.5</v>
      </c>
      <c r="J25" s="91">
        <f>IF(I25=0,"0,00",I25/SUM(I25:I27)*100)</f>
        <v>2.8439153439153437</v>
      </c>
    </row>
    <row r="26" spans="1:10" x14ac:dyDescent="0.2">
      <c r="A26" s="157"/>
      <c r="B26" s="160"/>
      <c r="C26" s="89" t="s">
        <v>129</v>
      </c>
      <c r="D26" s="92" t="s">
        <v>126</v>
      </c>
      <c r="E26" s="93">
        <v>186</v>
      </c>
      <c r="F26" s="93">
        <v>581</v>
      </c>
      <c r="G26" s="93">
        <v>14</v>
      </c>
      <c r="H26" s="93">
        <v>13</v>
      </c>
      <c r="I26" s="93">
        <f t="shared" si="0"/>
        <v>734.5</v>
      </c>
      <c r="J26" s="94">
        <f>IF(I26=0,"0,00",I26/SUM(I25:I27)*100)</f>
        <v>97.156084656084658</v>
      </c>
    </row>
    <row r="27" spans="1:10" x14ac:dyDescent="0.2">
      <c r="A27" s="158"/>
      <c r="B27" s="161"/>
      <c r="C27" s="100" t="s">
        <v>140</v>
      </c>
      <c r="D27" s="96" t="s">
        <v>127</v>
      </c>
      <c r="E27" s="49">
        <v>0</v>
      </c>
      <c r="F27" s="49">
        <v>0</v>
      </c>
      <c r="G27" s="49">
        <v>0</v>
      </c>
      <c r="H27" s="49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56" t="s">
        <v>131</v>
      </c>
      <c r="B28" s="159"/>
      <c r="C28" s="101"/>
      <c r="D28" s="90" t="s">
        <v>124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57"/>
      <c r="B29" s="160"/>
      <c r="C29" s="89" t="s">
        <v>125</v>
      </c>
      <c r="D29" s="92" t="s">
        <v>126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57"/>
      <c r="B30" s="160"/>
      <c r="C30" s="95" t="s">
        <v>141</v>
      </c>
      <c r="D30" s="96" t="s">
        <v>127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57"/>
      <c r="B31" s="160"/>
      <c r="C31" s="99"/>
      <c r="D31" s="90" t="s">
        <v>124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57"/>
      <c r="B32" s="160"/>
      <c r="C32" s="89" t="s">
        <v>128</v>
      </c>
      <c r="D32" s="92" t="s">
        <v>126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57"/>
      <c r="B33" s="160"/>
      <c r="C33" s="95" t="s">
        <v>142</v>
      </c>
      <c r="D33" s="96" t="s">
        <v>127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57"/>
      <c r="B34" s="160"/>
      <c r="C34" s="99"/>
      <c r="D34" s="90" t="s">
        <v>124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57"/>
      <c r="B35" s="160"/>
      <c r="C35" s="89" t="s">
        <v>129</v>
      </c>
      <c r="D35" s="92" t="s">
        <v>126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58"/>
      <c r="B36" s="161"/>
      <c r="C36" s="100" t="s">
        <v>143</v>
      </c>
      <c r="D36" s="96" t="s">
        <v>127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56" t="s">
        <v>132</v>
      </c>
      <c r="B37" s="159">
        <v>2</v>
      </c>
      <c r="C37" s="101"/>
      <c r="D37" s="90" t="s">
        <v>124</v>
      </c>
      <c r="E37" s="50">
        <v>0</v>
      </c>
      <c r="F37" s="50">
        <v>0</v>
      </c>
      <c r="G37" s="50">
        <v>0</v>
      </c>
      <c r="H37" s="50">
        <v>0</v>
      </c>
      <c r="I37" s="50">
        <f t="shared" si="0"/>
        <v>0</v>
      </c>
      <c r="J37" s="91" t="str">
        <f>IF(I37=0,"0,00",I37/SUM(I37:I39)*100)</f>
        <v>0,00</v>
      </c>
    </row>
    <row r="38" spans="1:10" x14ac:dyDescent="0.2">
      <c r="A38" s="157"/>
      <c r="B38" s="160"/>
      <c r="C38" s="89" t="s">
        <v>125</v>
      </c>
      <c r="D38" s="92" t="s">
        <v>126</v>
      </c>
      <c r="E38" s="93">
        <v>303</v>
      </c>
      <c r="F38" s="93">
        <v>981</v>
      </c>
      <c r="G38" s="93">
        <v>6</v>
      </c>
      <c r="H38" s="93">
        <v>21</v>
      </c>
      <c r="I38" s="93">
        <f t="shared" si="0"/>
        <v>1197</v>
      </c>
      <c r="J38" s="94">
        <f>IF(I38=0,"0,00",I38/SUM(I37:I39)*100)</f>
        <v>55.856276248250111</v>
      </c>
    </row>
    <row r="39" spans="1:10" x14ac:dyDescent="0.2">
      <c r="A39" s="157"/>
      <c r="B39" s="160"/>
      <c r="C39" s="95" t="s">
        <v>144</v>
      </c>
      <c r="D39" s="96" t="s">
        <v>127</v>
      </c>
      <c r="E39" s="49">
        <v>224</v>
      </c>
      <c r="F39" s="49">
        <v>710</v>
      </c>
      <c r="G39" s="49">
        <v>47</v>
      </c>
      <c r="H39" s="49">
        <v>12</v>
      </c>
      <c r="I39" s="97">
        <f t="shared" si="0"/>
        <v>946</v>
      </c>
      <c r="J39" s="98">
        <f>IF(I39=0,"0,00",I39/SUM(I37:I39)*100)</f>
        <v>44.143723751749889</v>
      </c>
    </row>
    <row r="40" spans="1:10" x14ac:dyDescent="0.2">
      <c r="A40" s="157"/>
      <c r="B40" s="160"/>
      <c r="C40" s="99"/>
      <c r="D40" s="90" t="s">
        <v>124</v>
      </c>
      <c r="E40" s="50">
        <v>0</v>
      </c>
      <c r="F40" s="50">
        <v>0</v>
      </c>
      <c r="G40" s="50">
        <v>0</v>
      </c>
      <c r="H40" s="50">
        <v>0</v>
      </c>
      <c r="I40" s="50">
        <f t="shared" si="0"/>
        <v>0</v>
      </c>
      <c r="J40" s="91" t="str">
        <f>IF(I40=0,"0,00",I40/SUM(I40:I42)*100)</f>
        <v>0,00</v>
      </c>
    </row>
    <row r="41" spans="1:10" x14ac:dyDescent="0.2">
      <c r="A41" s="157"/>
      <c r="B41" s="160"/>
      <c r="C41" s="89" t="s">
        <v>128</v>
      </c>
      <c r="D41" s="92" t="s">
        <v>126</v>
      </c>
      <c r="E41" s="93">
        <v>190</v>
      </c>
      <c r="F41" s="93">
        <v>695</v>
      </c>
      <c r="G41" s="93">
        <v>7</v>
      </c>
      <c r="H41" s="93">
        <v>16</v>
      </c>
      <c r="I41" s="93">
        <f t="shared" si="0"/>
        <v>844</v>
      </c>
      <c r="J41" s="94">
        <f>IF(I41=0,"0,00",I41/SUM(I40:I42)*100)</f>
        <v>41.080554879532734</v>
      </c>
    </row>
    <row r="42" spans="1:10" x14ac:dyDescent="0.2">
      <c r="A42" s="157"/>
      <c r="B42" s="160"/>
      <c r="C42" s="95" t="s">
        <v>145</v>
      </c>
      <c r="D42" s="96" t="s">
        <v>127</v>
      </c>
      <c r="E42" s="49">
        <v>347</v>
      </c>
      <c r="F42" s="49">
        <v>927</v>
      </c>
      <c r="G42" s="49">
        <v>35</v>
      </c>
      <c r="H42" s="49">
        <v>16</v>
      </c>
      <c r="I42" s="97">
        <f t="shared" si="0"/>
        <v>1210.5</v>
      </c>
      <c r="J42" s="98">
        <f>IF(I42=0,"0,00",I42/SUM(I40:I42)*100)</f>
        <v>58.919445120467259</v>
      </c>
    </row>
    <row r="43" spans="1:10" x14ac:dyDescent="0.2">
      <c r="A43" s="157"/>
      <c r="B43" s="160"/>
      <c r="C43" s="99"/>
      <c r="D43" s="90" t="s">
        <v>124</v>
      </c>
      <c r="E43" s="50">
        <v>0</v>
      </c>
      <c r="F43" s="50">
        <v>0</v>
      </c>
      <c r="G43" s="50">
        <v>0</v>
      </c>
      <c r="H43" s="50">
        <v>0</v>
      </c>
      <c r="I43" s="50">
        <f t="shared" si="0"/>
        <v>0</v>
      </c>
      <c r="J43" s="91" t="str">
        <f>IF(I43=0,"0,00",I43/SUM(I43:I45)*100)</f>
        <v>0,00</v>
      </c>
    </row>
    <row r="44" spans="1:10" x14ac:dyDescent="0.2">
      <c r="A44" s="157"/>
      <c r="B44" s="160"/>
      <c r="C44" s="89" t="s">
        <v>129</v>
      </c>
      <c r="D44" s="92" t="s">
        <v>126</v>
      </c>
      <c r="E44" s="93">
        <v>225</v>
      </c>
      <c r="F44" s="93">
        <v>964</v>
      </c>
      <c r="G44" s="93">
        <v>10</v>
      </c>
      <c r="H44" s="93">
        <v>16</v>
      </c>
      <c r="I44" s="93">
        <f t="shared" si="0"/>
        <v>1136.5</v>
      </c>
      <c r="J44" s="94">
        <f>IF(I44=0,"0,00",I44/SUM(I43:I45)*100)</f>
        <v>47.943471841383669</v>
      </c>
    </row>
    <row r="45" spans="1:10" x14ac:dyDescent="0.2">
      <c r="A45" s="158"/>
      <c r="B45" s="161"/>
      <c r="C45" s="100" t="s">
        <v>146</v>
      </c>
      <c r="D45" s="96" t="s">
        <v>127</v>
      </c>
      <c r="E45" s="49">
        <v>288</v>
      </c>
      <c r="F45" s="49">
        <v>991</v>
      </c>
      <c r="G45" s="49">
        <v>37</v>
      </c>
      <c r="H45" s="49">
        <v>10</v>
      </c>
      <c r="I45" s="102">
        <f t="shared" si="0"/>
        <v>1234</v>
      </c>
      <c r="J45" s="98">
        <f>IF(I45=0,"0,00",I45/SUM(I43:I45)*100)</f>
        <v>52.056528158616324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E3" sqref="AE3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85" t="s">
        <v>93</v>
      </c>
      <c r="N2" s="185"/>
      <c r="O2" s="185"/>
      <c r="P2" s="185"/>
      <c r="Q2" s="185"/>
      <c r="R2" s="185"/>
      <c r="S2" s="185"/>
      <c r="T2" s="185"/>
      <c r="U2" s="185"/>
      <c r="V2" s="185"/>
      <c r="W2" s="185"/>
      <c r="X2" s="185"/>
      <c r="Y2" s="185"/>
      <c r="Z2" s="185"/>
      <c r="AA2" s="185"/>
      <c r="AB2" s="185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85" t="s">
        <v>94</v>
      </c>
      <c r="N3" s="185"/>
      <c r="O3" s="185"/>
      <c r="P3" s="185"/>
      <c r="Q3" s="185"/>
      <c r="R3" s="185"/>
      <c r="S3" s="185"/>
      <c r="T3" s="185"/>
      <c r="U3" s="185"/>
      <c r="V3" s="185"/>
      <c r="W3" s="185"/>
      <c r="X3" s="185"/>
      <c r="Y3" s="185"/>
      <c r="Z3" s="185"/>
      <c r="AA3" s="185"/>
      <c r="AB3" s="185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85" t="s">
        <v>95</v>
      </c>
      <c r="N4" s="185"/>
      <c r="O4" s="185"/>
      <c r="P4" s="185"/>
      <c r="Q4" s="185"/>
      <c r="R4" s="185"/>
      <c r="S4" s="185"/>
      <c r="T4" s="185"/>
      <c r="U4" s="185"/>
      <c r="V4" s="185"/>
      <c r="W4" s="185"/>
      <c r="X4" s="185"/>
      <c r="Y4" s="185"/>
      <c r="Z4" s="185"/>
      <c r="AA4" s="185"/>
      <c r="AB4" s="185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1" t="s">
        <v>96</v>
      </c>
      <c r="B8" s="181"/>
      <c r="C8" s="180" t="s">
        <v>97</v>
      </c>
      <c r="D8" s="180"/>
      <c r="E8" s="180"/>
      <c r="F8" s="180"/>
      <c r="G8" s="180"/>
      <c r="H8" s="180"/>
      <c r="I8" s="59"/>
      <c r="J8" s="59"/>
      <c r="K8" s="59"/>
      <c r="L8" s="181" t="s">
        <v>98</v>
      </c>
      <c r="M8" s="181"/>
      <c r="N8" s="181"/>
      <c r="O8" s="180" t="str">
        <f>'G-2'!D5</f>
        <v>CL 64 - CR 45</v>
      </c>
      <c r="P8" s="180"/>
      <c r="Q8" s="180"/>
      <c r="R8" s="180"/>
      <c r="S8" s="180"/>
      <c r="T8" s="59"/>
      <c r="U8" s="59"/>
      <c r="V8" s="181" t="s">
        <v>99</v>
      </c>
      <c r="W8" s="181"/>
      <c r="X8" s="181"/>
      <c r="Y8" s="180">
        <f>'G-2'!L5</f>
        <v>6445</v>
      </c>
      <c r="Z8" s="180"/>
      <c r="AA8" s="180"/>
      <c r="AB8" s="59"/>
      <c r="AC8" s="59"/>
      <c r="AD8" s="59"/>
      <c r="AE8" s="59"/>
      <c r="AF8" s="59"/>
      <c r="AG8" s="59"/>
      <c r="AH8" s="181" t="s">
        <v>100</v>
      </c>
      <c r="AI8" s="181"/>
      <c r="AJ8" s="182">
        <f>'G-2'!S6</f>
        <v>43342</v>
      </c>
      <c r="AK8" s="182"/>
      <c r="AL8" s="182"/>
      <c r="AM8" s="182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84" t="s">
        <v>133</v>
      </c>
      <c r="E10" s="184"/>
      <c r="F10" s="184"/>
      <c r="G10" s="184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84" t="s">
        <v>134</v>
      </c>
      <c r="T10" s="184"/>
      <c r="U10" s="184"/>
      <c r="V10" s="184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84" t="s">
        <v>49</v>
      </c>
      <c r="AI10" s="184"/>
      <c r="AJ10" s="184"/>
      <c r="AK10" s="184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101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83" t="s">
        <v>102</v>
      </c>
      <c r="U12" s="183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0</v>
      </c>
      <c r="AV12" s="64">
        <f t="shared" si="0"/>
        <v>0</v>
      </c>
      <c r="AW12" s="64">
        <f t="shared" si="0"/>
        <v>0</v>
      </c>
      <c r="AX12" s="64">
        <f t="shared" si="0"/>
        <v>0</v>
      </c>
      <c r="AY12" s="64">
        <f t="shared" si="0"/>
        <v>0</v>
      </c>
      <c r="AZ12" s="64">
        <f t="shared" si="0"/>
        <v>0</v>
      </c>
      <c r="BA12" s="64">
        <f t="shared" si="0"/>
        <v>0</v>
      </c>
      <c r="BB12" s="64"/>
      <c r="BC12" s="64"/>
      <c r="BD12" s="64"/>
      <c r="BE12" s="64">
        <f t="shared" ref="BE12:BQ12" si="1">P14</f>
        <v>0</v>
      </c>
      <c r="BF12" s="64">
        <f t="shared" si="1"/>
        <v>0</v>
      </c>
      <c r="BG12" s="64">
        <f t="shared" si="1"/>
        <v>0</v>
      </c>
      <c r="BH12" s="64">
        <f t="shared" si="1"/>
        <v>0</v>
      </c>
      <c r="BI12" s="64">
        <f t="shared" si="1"/>
        <v>0</v>
      </c>
      <c r="BJ12" s="64">
        <f t="shared" si="1"/>
        <v>0</v>
      </c>
      <c r="BK12" s="64">
        <f t="shared" si="1"/>
        <v>0</v>
      </c>
      <c r="BL12" s="64">
        <f t="shared" si="1"/>
        <v>0</v>
      </c>
      <c r="BM12" s="64">
        <f t="shared" si="1"/>
        <v>0</v>
      </c>
      <c r="BN12" s="64">
        <f t="shared" si="1"/>
        <v>0</v>
      </c>
      <c r="BO12" s="64">
        <f t="shared" si="1"/>
        <v>0</v>
      </c>
      <c r="BP12" s="64">
        <f t="shared" si="1"/>
        <v>0</v>
      </c>
      <c r="BQ12" s="64">
        <f t="shared" si="1"/>
        <v>0</v>
      </c>
      <c r="BR12" s="64"/>
      <c r="BS12" s="64"/>
      <c r="BT12" s="64"/>
      <c r="BU12" s="64">
        <f t="shared" ref="BU12:CC12" si="2">AG14</f>
        <v>0</v>
      </c>
      <c r="BV12" s="64">
        <f t="shared" si="2"/>
        <v>0</v>
      </c>
      <c r="BW12" s="64">
        <f t="shared" si="2"/>
        <v>0</v>
      </c>
      <c r="BX12" s="64">
        <f t="shared" si="2"/>
        <v>0</v>
      </c>
      <c r="BY12" s="64">
        <f t="shared" si="2"/>
        <v>0</v>
      </c>
      <c r="BZ12" s="64">
        <f t="shared" si="2"/>
        <v>0</v>
      </c>
      <c r="CA12" s="64">
        <f t="shared" si="2"/>
        <v>0</v>
      </c>
      <c r="CB12" s="64">
        <f t="shared" si="2"/>
        <v>0</v>
      </c>
      <c r="CC12" s="64">
        <f t="shared" si="2"/>
        <v>0</v>
      </c>
    </row>
    <row r="13" spans="1:81" ht="16.5" customHeight="1" x14ac:dyDescent="0.2">
      <c r="A13" s="67" t="s">
        <v>103</v>
      </c>
      <c r="B13" s="116"/>
      <c r="C13" s="116"/>
      <c r="D13" s="116"/>
      <c r="E13" s="116"/>
      <c r="F13" s="116"/>
      <c r="G13" s="116"/>
      <c r="H13" s="116"/>
      <c r="I13" s="116"/>
      <c r="J13" s="116"/>
      <c r="K13" s="116"/>
      <c r="L13" s="117"/>
      <c r="M13" s="116"/>
      <c r="N13" s="116"/>
      <c r="O13" s="116"/>
      <c r="P13" s="116"/>
      <c r="Q13" s="116"/>
      <c r="R13" s="116"/>
      <c r="S13" s="116"/>
      <c r="T13" s="116"/>
      <c r="U13" s="116"/>
      <c r="V13" s="116"/>
      <c r="W13" s="116"/>
      <c r="X13" s="116"/>
      <c r="Y13" s="116"/>
      <c r="Z13" s="116"/>
      <c r="AA13" s="116"/>
      <c r="AB13" s="116"/>
      <c r="AC13" s="117"/>
      <c r="AD13" s="116"/>
      <c r="AE13" s="116"/>
      <c r="AF13" s="116"/>
      <c r="AG13" s="116"/>
      <c r="AH13" s="116"/>
      <c r="AI13" s="116"/>
      <c r="AJ13" s="116"/>
      <c r="AK13" s="116"/>
      <c r="AL13" s="116"/>
      <c r="AM13" s="116"/>
      <c r="AN13" s="116"/>
      <c r="AO13" s="116"/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104</v>
      </c>
      <c r="B14" s="116"/>
      <c r="C14" s="116"/>
      <c r="D14" s="116"/>
      <c r="E14" s="116">
        <f>B13+C13+D13+E13</f>
        <v>0</v>
      </c>
      <c r="F14" s="116">
        <f t="shared" ref="F14:K14" si="3">C13+D13+E13+F13</f>
        <v>0</v>
      </c>
      <c r="G14" s="116">
        <f t="shared" si="3"/>
        <v>0</v>
      </c>
      <c r="H14" s="116">
        <f t="shared" si="3"/>
        <v>0</v>
      </c>
      <c r="I14" s="116">
        <f t="shared" si="3"/>
        <v>0</v>
      </c>
      <c r="J14" s="116">
        <f t="shared" si="3"/>
        <v>0</v>
      </c>
      <c r="K14" s="116">
        <f t="shared" si="3"/>
        <v>0</v>
      </c>
      <c r="L14" s="117"/>
      <c r="M14" s="116"/>
      <c r="N14" s="116"/>
      <c r="O14" s="116"/>
      <c r="P14" s="116">
        <f>M13+N13+O13+P13</f>
        <v>0</v>
      </c>
      <c r="Q14" s="116">
        <f t="shared" ref="Q14:AB14" si="4">N13+O13+P13+Q13</f>
        <v>0</v>
      </c>
      <c r="R14" s="116">
        <f t="shared" si="4"/>
        <v>0</v>
      </c>
      <c r="S14" s="116">
        <f t="shared" si="4"/>
        <v>0</v>
      </c>
      <c r="T14" s="116">
        <f t="shared" si="4"/>
        <v>0</v>
      </c>
      <c r="U14" s="116">
        <f t="shared" si="4"/>
        <v>0</v>
      </c>
      <c r="V14" s="116">
        <f t="shared" si="4"/>
        <v>0</v>
      </c>
      <c r="W14" s="116">
        <f t="shared" si="4"/>
        <v>0</v>
      </c>
      <c r="X14" s="116">
        <f t="shared" si="4"/>
        <v>0</v>
      </c>
      <c r="Y14" s="116">
        <f t="shared" si="4"/>
        <v>0</v>
      </c>
      <c r="Z14" s="116">
        <f t="shared" si="4"/>
        <v>0</v>
      </c>
      <c r="AA14" s="116">
        <f t="shared" si="4"/>
        <v>0</v>
      </c>
      <c r="AB14" s="116">
        <f t="shared" si="4"/>
        <v>0</v>
      </c>
      <c r="AC14" s="117"/>
      <c r="AD14" s="116"/>
      <c r="AE14" s="116"/>
      <c r="AF14" s="116"/>
      <c r="AG14" s="116">
        <f>AD13+AE13+AF13+AG13</f>
        <v>0</v>
      </c>
      <c r="AH14" s="116">
        <f t="shared" ref="AH14:AO14" si="5">AE13+AF13+AG13+AH13</f>
        <v>0</v>
      </c>
      <c r="AI14" s="116">
        <f t="shared" si="5"/>
        <v>0</v>
      </c>
      <c r="AJ14" s="116">
        <f t="shared" si="5"/>
        <v>0</v>
      </c>
      <c r="AK14" s="116">
        <f t="shared" si="5"/>
        <v>0</v>
      </c>
      <c r="AL14" s="116">
        <f t="shared" si="5"/>
        <v>0</v>
      </c>
      <c r="AM14" s="116">
        <f t="shared" si="5"/>
        <v>0</v>
      </c>
      <c r="AN14" s="116">
        <f t="shared" si="5"/>
        <v>0</v>
      </c>
      <c r="AO14" s="116">
        <f t="shared" si="5"/>
        <v>0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105</v>
      </c>
      <c r="B15" s="118"/>
      <c r="C15" s="119" t="s">
        <v>106</v>
      </c>
      <c r="D15" s="120">
        <f>DIRECCIONALIDAD!J10/100</f>
        <v>0</v>
      </c>
      <c r="E15" s="119"/>
      <c r="F15" s="119" t="s">
        <v>107</v>
      </c>
      <c r="G15" s="120">
        <f>DIRECCIONALIDAD!J11/100</f>
        <v>0</v>
      </c>
      <c r="H15" s="119"/>
      <c r="I15" s="119" t="s">
        <v>108</v>
      </c>
      <c r="J15" s="120">
        <f>DIRECCIONALIDAD!J12/100</f>
        <v>0</v>
      </c>
      <c r="K15" s="121"/>
      <c r="L15" s="115"/>
      <c r="M15" s="118"/>
      <c r="N15" s="119"/>
      <c r="O15" s="119" t="s">
        <v>106</v>
      </c>
      <c r="P15" s="120">
        <f>DIRECCIONALIDAD!J13/100</f>
        <v>0</v>
      </c>
      <c r="Q15" s="119"/>
      <c r="R15" s="119"/>
      <c r="S15" s="119"/>
      <c r="T15" s="119" t="s">
        <v>107</v>
      </c>
      <c r="U15" s="120">
        <f>DIRECCIONALIDAD!J14/100</f>
        <v>0</v>
      </c>
      <c r="V15" s="119"/>
      <c r="W15" s="119"/>
      <c r="X15" s="119"/>
      <c r="Y15" s="119" t="s">
        <v>108</v>
      </c>
      <c r="Z15" s="120">
        <f>DIRECCIONALIDAD!J15/100</f>
        <v>0</v>
      </c>
      <c r="AA15" s="119"/>
      <c r="AB15" s="121"/>
      <c r="AC15" s="115"/>
      <c r="AD15" s="118"/>
      <c r="AE15" s="119" t="s">
        <v>106</v>
      </c>
      <c r="AF15" s="120">
        <f>DIRECCIONALIDAD!J16/100</f>
        <v>0</v>
      </c>
      <c r="AG15" s="119"/>
      <c r="AH15" s="119"/>
      <c r="AI15" s="119"/>
      <c r="AJ15" s="119" t="s">
        <v>107</v>
      </c>
      <c r="AK15" s="120">
        <f>DIRECCIONALIDAD!J17/100</f>
        <v>0</v>
      </c>
      <c r="AL15" s="119"/>
      <c r="AM15" s="119"/>
      <c r="AN15" s="119" t="s">
        <v>108</v>
      </c>
      <c r="AO15" s="122">
        <f>DIRECCIONALIDAD!J18/100</f>
        <v>0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59"/>
      <c r="B16" s="115"/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  <c r="R16" s="115"/>
      <c r="S16" s="115"/>
      <c r="T16" s="178" t="s">
        <v>102</v>
      </c>
      <c r="U16" s="178"/>
      <c r="V16" s="123">
        <v>2</v>
      </c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67" t="s">
        <v>103</v>
      </c>
      <c r="B17" s="116">
        <f>'G-2'!F10</f>
        <v>226</v>
      </c>
      <c r="C17" s="116">
        <f>'G-2'!F11</f>
        <v>194.5</v>
      </c>
      <c r="D17" s="116">
        <f>'G-2'!F12</f>
        <v>176</v>
      </c>
      <c r="E17" s="116">
        <f>'G-2'!F13</f>
        <v>188.5</v>
      </c>
      <c r="F17" s="116">
        <f>'G-2'!F14</f>
        <v>175.5</v>
      </c>
      <c r="G17" s="116">
        <f>'G-2'!F15</f>
        <v>160</v>
      </c>
      <c r="H17" s="116">
        <f>'G-2'!F16</f>
        <v>126</v>
      </c>
      <c r="I17" s="116">
        <f>'G-2'!F17</f>
        <v>137</v>
      </c>
      <c r="J17" s="116">
        <f>'G-2'!F18</f>
        <v>110</v>
      </c>
      <c r="K17" s="116">
        <f>'G-2'!F19</f>
        <v>114.5</v>
      </c>
      <c r="L17" s="117"/>
      <c r="M17" s="116">
        <f>'G-2'!F20</f>
        <v>113</v>
      </c>
      <c r="N17" s="116">
        <f>'G-2'!F21</f>
        <v>108.5</v>
      </c>
      <c r="O17" s="116">
        <f>'G-2'!F22</f>
        <v>107.5</v>
      </c>
      <c r="P17" s="116">
        <f>'G-2'!M10</f>
        <v>100</v>
      </c>
      <c r="Q17" s="116">
        <f>'G-2'!M11</f>
        <v>126.5</v>
      </c>
      <c r="R17" s="116">
        <f>'G-2'!M12</f>
        <v>104.5</v>
      </c>
      <c r="S17" s="116">
        <f>'G-2'!M13</f>
        <v>115</v>
      </c>
      <c r="T17" s="116">
        <f>'G-2'!M14</f>
        <v>107</v>
      </c>
      <c r="U17" s="116">
        <f>'G-2'!M15</f>
        <v>101</v>
      </c>
      <c r="V17" s="116">
        <f>'G-2'!M16</f>
        <v>105.5</v>
      </c>
      <c r="W17" s="116">
        <f>'G-2'!M17</f>
        <v>126.5</v>
      </c>
      <c r="X17" s="116">
        <f>'G-2'!M18</f>
        <v>128</v>
      </c>
      <c r="Y17" s="116">
        <f>'G-2'!M19</f>
        <v>173.5</v>
      </c>
      <c r="Z17" s="116">
        <f>'G-2'!M20</f>
        <v>173</v>
      </c>
      <c r="AA17" s="116">
        <f>'G-2'!M21</f>
        <v>141</v>
      </c>
      <c r="AB17" s="116">
        <f>'G-2'!M22</f>
        <v>153.5</v>
      </c>
      <c r="AC17" s="117"/>
      <c r="AD17" s="116">
        <f>'G-2'!T10</f>
        <v>117</v>
      </c>
      <c r="AE17" s="116">
        <f>'G-2'!T11</f>
        <v>130.5</v>
      </c>
      <c r="AF17" s="116">
        <f>'G-2'!T12</f>
        <v>120</v>
      </c>
      <c r="AG17" s="116">
        <f>'G-2'!T13</f>
        <v>126</v>
      </c>
      <c r="AH17" s="116">
        <f>'G-2'!T14</f>
        <v>124.5</v>
      </c>
      <c r="AI17" s="116">
        <f>'G-2'!T15</f>
        <v>138</v>
      </c>
      <c r="AJ17" s="116">
        <f>'G-2'!T16</f>
        <v>142.5</v>
      </c>
      <c r="AK17" s="116">
        <f>'G-2'!T17</f>
        <v>169.5</v>
      </c>
      <c r="AL17" s="116">
        <f>'G-2'!T18</f>
        <v>123</v>
      </c>
      <c r="AM17" s="116">
        <f>'G-2'!T19</f>
        <v>126</v>
      </c>
      <c r="AN17" s="116">
        <f>'G-2'!T20</f>
        <v>111.5</v>
      </c>
      <c r="AO17" s="116">
        <f>'G-2'!T21</f>
        <v>119.5</v>
      </c>
      <c r="AP17" s="68"/>
      <c r="AQ17" s="68"/>
      <c r="AR17" s="68"/>
      <c r="AS17" s="68"/>
      <c r="AT17" s="68"/>
      <c r="AU17" s="68">
        <f t="shared" ref="AU17:BA17" si="6">E18</f>
        <v>785</v>
      </c>
      <c r="AV17" s="68">
        <f t="shared" si="6"/>
        <v>734.5</v>
      </c>
      <c r="AW17" s="68">
        <f t="shared" si="6"/>
        <v>700</v>
      </c>
      <c r="AX17" s="68">
        <f t="shared" si="6"/>
        <v>650</v>
      </c>
      <c r="AY17" s="68">
        <f t="shared" si="6"/>
        <v>598.5</v>
      </c>
      <c r="AZ17" s="68">
        <f t="shared" si="6"/>
        <v>533</v>
      </c>
      <c r="BA17" s="68">
        <f t="shared" si="6"/>
        <v>487.5</v>
      </c>
      <c r="BB17" s="68"/>
      <c r="BC17" s="68"/>
      <c r="BD17" s="68"/>
      <c r="BE17" s="68">
        <f t="shared" ref="BE17:BQ17" si="7">P18</f>
        <v>429</v>
      </c>
      <c r="BF17" s="68">
        <f t="shared" si="7"/>
        <v>442.5</v>
      </c>
      <c r="BG17" s="68">
        <f t="shared" si="7"/>
        <v>438.5</v>
      </c>
      <c r="BH17" s="68">
        <f t="shared" si="7"/>
        <v>446</v>
      </c>
      <c r="BI17" s="68">
        <f t="shared" si="7"/>
        <v>453</v>
      </c>
      <c r="BJ17" s="68">
        <f t="shared" si="7"/>
        <v>427.5</v>
      </c>
      <c r="BK17" s="68">
        <f t="shared" si="7"/>
        <v>428.5</v>
      </c>
      <c r="BL17" s="68">
        <f t="shared" si="7"/>
        <v>440</v>
      </c>
      <c r="BM17" s="68">
        <f t="shared" si="7"/>
        <v>461</v>
      </c>
      <c r="BN17" s="68">
        <f t="shared" si="7"/>
        <v>533.5</v>
      </c>
      <c r="BO17" s="68">
        <f t="shared" si="7"/>
        <v>601</v>
      </c>
      <c r="BP17" s="68">
        <f t="shared" si="7"/>
        <v>615.5</v>
      </c>
      <c r="BQ17" s="68">
        <f t="shared" si="7"/>
        <v>641</v>
      </c>
      <c r="BR17" s="68"/>
      <c r="BS17" s="68"/>
      <c r="BT17" s="68"/>
      <c r="BU17" s="68">
        <f t="shared" ref="BU17:CC17" si="8">AG18</f>
        <v>493.5</v>
      </c>
      <c r="BV17" s="68">
        <f t="shared" si="8"/>
        <v>501</v>
      </c>
      <c r="BW17" s="68">
        <f t="shared" si="8"/>
        <v>508.5</v>
      </c>
      <c r="BX17" s="68">
        <f t="shared" si="8"/>
        <v>531</v>
      </c>
      <c r="BY17" s="68">
        <f t="shared" si="8"/>
        <v>574.5</v>
      </c>
      <c r="BZ17" s="68">
        <f t="shared" si="8"/>
        <v>573</v>
      </c>
      <c r="CA17" s="68">
        <f t="shared" si="8"/>
        <v>561</v>
      </c>
      <c r="CB17" s="68">
        <f t="shared" si="8"/>
        <v>530</v>
      </c>
      <c r="CC17" s="68">
        <f t="shared" si="8"/>
        <v>480</v>
      </c>
    </row>
    <row r="18" spans="1:81" ht="16.5" customHeight="1" x14ac:dyDescent="0.2">
      <c r="A18" s="67" t="s">
        <v>104</v>
      </c>
      <c r="B18" s="116"/>
      <c r="C18" s="116"/>
      <c r="D18" s="116"/>
      <c r="E18" s="116">
        <f>B17+C17+D17+E17</f>
        <v>785</v>
      </c>
      <c r="F18" s="116">
        <f t="shared" ref="F18:K18" si="9">C17+D17+E17+F17</f>
        <v>734.5</v>
      </c>
      <c r="G18" s="116">
        <f t="shared" si="9"/>
        <v>700</v>
      </c>
      <c r="H18" s="116">
        <f t="shared" si="9"/>
        <v>650</v>
      </c>
      <c r="I18" s="116">
        <f t="shared" si="9"/>
        <v>598.5</v>
      </c>
      <c r="J18" s="116">
        <f t="shared" si="9"/>
        <v>533</v>
      </c>
      <c r="K18" s="116">
        <f t="shared" si="9"/>
        <v>487.5</v>
      </c>
      <c r="L18" s="117"/>
      <c r="M18" s="116"/>
      <c r="N18" s="116"/>
      <c r="O18" s="116"/>
      <c r="P18" s="116">
        <f>M17+N17+O17+P17</f>
        <v>429</v>
      </c>
      <c r="Q18" s="116">
        <f t="shared" ref="Q18:AB18" si="10">N17+O17+P17+Q17</f>
        <v>442.5</v>
      </c>
      <c r="R18" s="116">
        <f t="shared" si="10"/>
        <v>438.5</v>
      </c>
      <c r="S18" s="116">
        <f t="shared" si="10"/>
        <v>446</v>
      </c>
      <c r="T18" s="116">
        <f t="shared" si="10"/>
        <v>453</v>
      </c>
      <c r="U18" s="116">
        <f t="shared" si="10"/>
        <v>427.5</v>
      </c>
      <c r="V18" s="116">
        <f t="shared" si="10"/>
        <v>428.5</v>
      </c>
      <c r="W18" s="116">
        <f t="shared" si="10"/>
        <v>440</v>
      </c>
      <c r="X18" s="116">
        <f t="shared" si="10"/>
        <v>461</v>
      </c>
      <c r="Y18" s="116">
        <f t="shared" si="10"/>
        <v>533.5</v>
      </c>
      <c r="Z18" s="116">
        <f t="shared" si="10"/>
        <v>601</v>
      </c>
      <c r="AA18" s="116">
        <f t="shared" si="10"/>
        <v>615.5</v>
      </c>
      <c r="AB18" s="116">
        <f t="shared" si="10"/>
        <v>641</v>
      </c>
      <c r="AC18" s="117"/>
      <c r="AD18" s="116"/>
      <c r="AE18" s="116"/>
      <c r="AF18" s="116"/>
      <c r="AG18" s="116">
        <f>AD17+AE17+AF17+AG17</f>
        <v>493.5</v>
      </c>
      <c r="AH18" s="116">
        <f t="shared" ref="AH18:AO18" si="11">AE17+AF17+AG17+AH17</f>
        <v>501</v>
      </c>
      <c r="AI18" s="116">
        <f t="shared" si="11"/>
        <v>508.5</v>
      </c>
      <c r="AJ18" s="116">
        <f t="shared" si="11"/>
        <v>531</v>
      </c>
      <c r="AK18" s="116">
        <f t="shared" si="11"/>
        <v>574.5</v>
      </c>
      <c r="AL18" s="116">
        <f t="shared" si="11"/>
        <v>573</v>
      </c>
      <c r="AM18" s="116">
        <f t="shared" si="11"/>
        <v>561</v>
      </c>
      <c r="AN18" s="116">
        <f t="shared" si="11"/>
        <v>530</v>
      </c>
      <c r="AO18" s="116">
        <f t="shared" si="11"/>
        <v>480</v>
      </c>
      <c r="AP18" s="68"/>
      <c r="AQ18" s="68"/>
      <c r="AR18" s="68"/>
      <c r="AS18" s="68"/>
      <c r="AT18" s="68"/>
      <c r="AU18" s="68">
        <f t="shared" ref="AU18:BA18" si="12">E26</f>
        <v>1242.5</v>
      </c>
      <c r="AV18" s="68">
        <f t="shared" si="12"/>
        <v>1223.5</v>
      </c>
      <c r="AW18" s="68">
        <f t="shared" si="12"/>
        <v>1195.5</v>
      </c>
      <c r="AX18" s="68">
        <f t="shared" si="12"/>
        <v>1251</v>
      </c>
      <c r="AY18" s="68">
        <f t="shared" si="12"/>
        <v>1305.5</v>
      </c>
      <c r="AZ18" s="68">
        <f t="shared" si="12"/>
        <v>1382.5</v>
      </c>
      <c r="BA18" s="68">
        <f t="shared" si="12"/>
        <v>1417.5</v>
      </c>
      <c r="BB18" s="68"/>
      <c r="BC18" s="68"/>
      <c r="BD18" s="68"/>
      <c r="BE18" s="68">
        <f t="shared" ref="BE18:BQ18" si="13">P26</f>
        <v>1243.5</v>
      </c>
      <c r="BF18" s="68">
        <f t="shared" si="13"/>
        <v>1259.5</v>
      </c>
      <c r="BG18" s="68">
        <f t="shared" si="13"/>
        <v>1306.5</v>
      </c>
      <c r="BH18" s="68">
        <f t="shared" si="13"/>
        <v>1284</v>
      </c>
      <c r="BI18" s="68">
        <f t="shared" si="13"/>
        <v>1218.5</v>
      </c>
      <c r="BJ18" s="68">
        <f t="shared" si="13"/>
        <v>1185.5</v>
      </c>
      <c r="BK18" s="68">
        <f t="shared" si="13"/>
        <v>1129.5</v>
      </c>
      <c r="BL18" s="68">
        <f t="shared" si="13"/>
        <v>1149.5</v>
      </c>
      <c r="BM18" s="68">
        <f t="shared" si="13"/>
        <v>1217</v>
      </c>
      <c r="BN18" s="68">
        <f t="shared" si="13"/>
        <v>1243.5</v>
      </c>
      <c r="BO18" s="68">
        <f t="shared" si="13"/>
        <v>1310</v>
      </c>
      <c r="BP18" s="68">
        <f t="shared" si="13"/>
        <v>1340</v>
      </c>
      <c r="BQ18" s="68">
        <f t="shared" si="13"/>
        <v>1395.5</v>
      </c>
      <c r="BR18" s="68"/>
      <c r="BS18" s="68"/>
      <c r="BT18" s="68"/>
      <c r="BU18" s="68">
        <f t="shared" ref="BU18:CC18" si="14">AG26</f>
        <v>1539.5</v>
      </c>
      <c r="BV18" s="68">
        <f t="shared" si="14"/>
        <v>1532.5</v>
      </c>
      <c r="BW18" s="68">
        <f t="shared" si="14"/>
        <v>1556.5</v>
      </c>
      <c r="BX18" s="68">
        <f t="shared" si="14"/>
        <v>1594</v>
      </c>
      <c r="BY18" s="68">
        <f t="shared" si="14"/>
        <v>1643</v>
      </c>
      <c r="BZ18" s="68">
        <f t="shared" si="14"/>
        <v>1678</v>
      </c>
      <c r="CA18" s="68">
        <f t="shared" si="14"/>
        <v>1624.5</v>
      </c>
      <c r="CB18" s="68">
        <f t="shared" si="14"/>
        <v>1605</v>
      </c>
      <c r="CC18" s="68">
        <f t="shared" si="14"/>
        <v>1517.5</v>
      </c>
    </row>
    <row r="19" spans="1:81" ht="16.5" customHeight="1" x14ac:dyDescent="0.2">
      <c r="A19" s="64" t="s">
        <v>105</v>
      </c>
      <c r="B19" s="118"/>
      <c r="C19" s="119" t="s">
        <v>106</v>
      </c>
      <c r="D19" s="120">
        <f>DIRECCIONALIDAD!J19/100</f>
        <v>6.7390321121664404E-2</v>
      </c>
      <c r="E19" s="119"/>
      <c r="F19" s="119" t="s">
        <v>107</v>
      </c>
      <c r="G19" s="120">
        <f>DIRECCIONALIDAD!J20/100</f>
        <v>0.93260967887833557</v>
      </c>
      <c r="H19" s="119"/>
      <c r="I19" s="119" t="s">
        <v>108</v>
      </c>
      <c r="J19" s="120">
        <f>DIRECCIONALIDAD!J21/100</f>
        <v>0</v>
      </c>
      <c r="K19" s="121"/>
      <c r="L19" s="115"/>
      <c r="M19" s="118"/>
      <c r="N19" s="119"/>
      <c r="O19" s="119" t="s">
        <v>106</v>
      </c>
      <c r="P19" s="120">
        <f>DIRECCIONALIDAD!J22/100</f>
        <v>6.179138321995465E-2</v>
      </c>
      <c r="Q19" s="119"/>
      <c r="R19" s="119"/>
      <c r="S19" s="119"/>
      <c r="T19" s="119" t="s">
        <v>107</v>
      </c>
      <c r="U19" s="120">
        <f>DIRECCIONALIDAD!J23/100</f>
        <v>0.9382086167800453</v>
      </c>
      <c r="V19" s="119"/>
      <c r="W19" s="119"/>
      <c r="X19" s="119"/>
      <c r="Y19" s="119" t="s">
        <v>108</v>
      </c>
      <c r="Z19" s="120">
        <f>DIRECCIONALIDAD!J24/100</f>
        <v>0</v>
      </c>
      <c r="AA19" s="119"/>
      <c r="AB19" s="121"/>
      <c r="AC19" s="115"/>
      <c r="AD19" s="118"/>
      <c r="AE19" s="119" t="s">
        <v>106</v>
      </c>
      <c r="AF19" s="120">
        <f>DIRECCIONALIDAD!J25/100</f>
        <v>2.8439153439153438E-2</v>
      </c>
      <c r="AG19" s="119"/>
      <c r="AH19" s="119"/>
      <c r="AI19" s="119"/>
      <c r="AJ19" s="119" t="s">
        <v>107</v>
      </c>
      <c r="AK19" s="120">
        <f>DIRECCIONALIDAD!J26/100</f>
        <v>0.97156084656084662</v>
      </c>
      <c r="AL19" s="119"/>
      <c r="AM19" s="119"/>
      <c r="AN19" s="119" t="s">
        <v>108</v>
      </c>
      <c r="AO19" s="122">
        <f>DIRECCIONALIDAD!J27/100</f>
        <v>0</v>
      </c>
      <c r="AP19" s="59"/>
      <c r="AQ19" s="59"/>
      <c r="AR19" s="59"/>
      <c r="AS19" s="59"/>
      <c r="AT19" s="59"/>
      <c r="AU19" s="59">
        <f t="shared" ref="AU19:BA19" si="15">E22</f>
        <v>0</v>
      </c>
      <c r="AV19" s="59">
        <f t="shared" si="15"/>
        <v>0</v>
      </c>
      <c r="AW19" s="59">
        <f t="shared" si="15"/>
        <v>0</v>
      </c>
      <c r="AX19" s="59">
        <f t="shared" si="15"/>
        <v>0</v>
      </c>
      <c r="AY19" s="59">
        <f t="shared" si="15"/>
        <v>0</v>
      </c>
      <c r="AZ19" s="59">
        <f t="shared" si="15"/>
        <v>0</v>
      </c>
      <c r="BA19" s="59">
        <f t="shared" si="15"/>
        <v>0</v>
      </c>
      <c r="BB19" s="59"/>
      <c r="BC19" s="59"/>
      <c r="BD19" s="59"/>
      <c r="BE19" s="59">
        <f t="shared" ref="BE19:BQ19" si="16">P22</f>
        <v>0</v>
      </c>
      <c r="BF19" s="59">
        <f t="shared" si="16"/>
        <v>0</v>
      </c>
      <c r="BG19" s="59">
        <f t="shared" si="16"/>
        <v>0</v>
      </c>
      <c r="BH19" s="59">
        <f t="shared" si="16"/>
        <v>0</v>
      </c>
      <c r="BI19" s="59">
        <f t="shared" si="16"/>
        <v>0</v>
      </c>
      <c r="BJ19" s="59">
        <f t="shared" si="16"/>
        <v>0</v>
      </c>
      <c r="BK19" s="59">
        <f t="shared" si="16"/>
        <v>0</v>
      </c>
      <c r="BL19" s="59">
        <f t="shared" si="16"/>
        <v>0</v>
      </c>
      <c r="BM19" s="59">
        <f t="shared" si="16"/>
        <v>0</v>
      </c>
      <c r="BN19" s="59">
        <f t="shared" si="16"/>
        <v>0</v>
      </c>
      <c r="BO19" s="59">
        <f t="shared" si="16"/>
        <v>0</v>
      </c>
      <c r="BP19" s="59">
        <f t="shared" si="16"/>
        <v>0</v>
      </c>
      <c r="BQ19" s="59">
        <f t="shared" si="16"/>
        <v>0</v>
      </c>
      <c r="BR19" s="59"/>
      <c r="BS19" s="59"/>
      <c r="BT19" s="59"/>
      <c r="BU19" s="59">
        <f t="shared" ref="BU19:CC19" si="17">AG22</f>
        <v>0</v>
      </c>
      <c r="BV19" s="59">
        <f t="shared" si="17"/>
        <v>0</v>
      </c>
      <c r="BW19" s="59">
        <f t="shared" si="17"/>
        <v>0</v>
      </c>
      <c r="BX19" s="59">
        <f t="shared" si="17"/>
        <v>0</v>
      </c>
      <c r="BY19" s="59">
        <f t="shared" si="17"/>
        <v>0</v>
      </c>
      <c r="BZ19" s="59">
        <f t="shared" si="17"/>
        <v>0</v>
      </c>
      <c r="CA19" s="59">
        <f t="shared" si="17"/>
        <v>0</v>
      </c>
      <c r="CB19" s="59">
        <f t="shared" si="17"/>
        <v>0</v>
      </c>
      <c r="CC19" s="59">
        <f t="shared" si="17"/>
        <v>0</v>
      </c>
    </row>
    <row r="20" spans="1:81" ht="16.5" customHeight="1" x14ac:dyDescent="0.2">
      <c r="A20" s="59"/>
      <c r="B20" s="115"/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M20" s="115"/>
      <c r="N20" s="115"/>
      <c r="O20" s="115"/>
      <c r="P20" s="115"/>
      <c r="Q20" s="115"/>
      <c r="R20" s="115"/>
      <c r="S20" s="115"/>
      <c r="T20" s="178" t="s">
        <v>102</v>
      </c>
      <c r="U20" s="178"/>
      <c r="V20" s="123">
        <v>3</v>
      </c>
      <c r="W20" s="115"/>
      <c r="X20" s="115"/>
      <c r="Y20" s="115"/>
      <c r="Z20" s="115"/>
      <c r="AA20" s="115"/>
      <c r="AB20" s="115"/>
      <c r="AC20" s="115"/>
      <c r="AD20" s="115"/>
      <c r="AE20" s="115"/>
      <c r="AF20" s="115"/>
      <c r="AG20" s="115"/>
      <c r="AH20" s="115"/>
      <c r="AI20" s="115"/>
      <c r="AJ20" s="115"/>
      <c r="AK20" s="115"/>
      <c r="AL20" s="115"/>
      <c r="AM20" s="115"/>
      <c r="AN20" s="115"/>
      <c r="AO20" s="115"/>
      <c r="AP20" s="59"/>
      <c r="AQ20" s="59"/>
      <c r="AR20" s="59"/>
      <c r="AS20" s="59"/>
      <c r="AT20" s="59"/>
      <c r="AU20" s="59">
        <f t="shared" ref="AU20:BA20" si="18">E30</f>
        <v>2027.5</v>
      </c>
      <c r="AV20" s="59">
        <f t="shared" si="18"/>
        <v>1958</v>
      </c>
      <c r="AW20" s="59">
        <f t="shared" si="18"/>
        <v>1895.5</v>
      </c>
      <c r="AX20" s="59">
        <f t="shared" si="18"/>
        <v>1901</v>
      </c>
      <c r="AY20" s="59">
        <f t="shared" si="18"/>
        <v>1904</v>
      </c>
      <c r="AZ20" s="59">
        <f t="shared" si="18"/>
        <v>1915.5</v>
      </c>
      <c r="BA20" s="59">
        <f t="shared" si="18"/>
        <v>1905</v>
      </c>
      <c r="BB20" s="59"/>
      <c r="BC20" s="59"/>
      <c r="BD20" s="59"/>
      <c r="BE20" s="59">
        <f t="shared" ref="BE20:BQ20" si="19">P30</f>
        <v>1672.5</v>
      </c>
      <c r="BF20" s="59">
        <f t="shared" si="19"/>
        <v>1702</v>
      </c>
      <c r="BG20" s="59">
        <f t="shared" si="19"/>
        <v>1745</v>
      </c>
      <c r="BH20" s="59">
        <f t="shared" si="19"/>
        <v>1730</v>
      </c>
      <c r="BI20" s="59">
        <f t="shared" si="19"/>
        <v>1671.5</v>
      </c>
      <c r="BJ20" s="59">
        <f t="shared" si="19"/>
        <v>1613</v>
      </c>
      <c r="BK20" s="59">
        <f t="shared" si="19"/>
        <v>1558</v>
      </c>
      <c r="BL20" s="59">
        <f t="shared" si="19"/>
        <v>1589.5</v>
      </c>
      <c r="BM20" s="59">
        <f t="shared" si="19"/>
        <v>1678</v>
      </c>
      <c r="BN20" s="59">
        <f t="shared" si="19"/>
        <v>1777</v>
      </c>
      <c r="BO20" s="59">
        <f t="shared" si="19"/>
        <v>1911</v>
      </c>
      <c r="BP20" s="59">
        <f t="shared" si="19"/>
        <v>1955.5</v>
      </c>
      <c r="BQ20" s="59">
        <f t="shared" si="19"/>
        <v>2036.5</v>
      </c>
      <c r="BR20" s="59"/>
      <c r="BS20" s="59"/>
      <c r="BT20" s="59"/>
      <c r="BU20" s="59">
        <f t="shared" ref="BU20:CC20" si="20">AG30</f>
        <v>2033</v>
      </c>
      <c r="BV20" s="59">
        <f t="shared" si="20"/>
        <v>2033.5</v>
      </c>
      <c r="BW20" s="59">
        <f t="shared" si="20"/>
        <v>2065</v>
      </c>
      <c r="BX20" s="59">
        <f t="shared" si="20"/>
        <v>2125</v>
      </c>
      <c r="BY20" s="59">
        <f t="shared" si="20"/>
        <v>2217.5</v>
      </c>
      <c r="BZ20" s="59">
        <f t="shared" si="20"/>
        <v>2251</v>
      </c>
      <c r="CA20" s="59">
        <f t="shared" si="20"/>
        <v>2185.5</v>
      </c>
      <c r="CB20" s="59">
        <f t="shared" si="20"/>
        <v>2135</v>
      </c>
      <c r="CC20" s="59">
        <f t="shared" si="20"/>
        <v>1997.5</v>
      </c>
    </row>
    <row r="21" spans="1:81" ht="16.5" customHeight="1" x14ac:dyDescent="0.2">
      <c r="A21" s="67" t="s">
        <v>103</v>
      </c>
      <c r="B21" s="116"/>
      <c r="C21" s="116"/>
      <c r="D21" s="116"/>
      <c r="E21" s="116"/>
      <c r="F21" s="116"/>
      <c r="G21" s="116"/>
      <c r="H21" s="116"/>
      <c r="I21" s="116"/>
      <c r="J21" s="116"/>
      <c r="K21" s="116"/>
      <c r="L21" s="117"/>
      <c r="M21" s="116"/>
      <c r="N21" s="116"/>
      <c r="O21" s="116"/>
      <c r="P21" s="116"/>
      <c r="Q21" s="116"/>
      <c r="R21" s="116"/>
      <c r="S21" s="116"/>
      <c r="T21" s="116"/>
      <c r="U21" s="116"/>
      <c r="V21" s="116"/>
      <c r="W21" s="116"/>
      <c r="X21" s="116"/>
      <c r="Y21" s="116"/>
      <c r="Z21" s="116"/>
      <c r="AA21" s="116"/>
      <c r="AB21" s="116"/>
      <c r="AC21" s="117"/>
      <c r="AD21" s="116"/>
      <c r="AE21" s="116"/>
      <c r="AF21" s="116"/>
      <c r="AG21" s="116"/>
      <c r="AH21" s="116"/>
      <c r="AI21" s="116"/>
      <c r="AJ21" s="116"/>
      <c r="AK21" s="116"/>
      <c r="AL21" s="116"/>
      <c r="AM21" s="116"/>
      <c r="AN21" s="116"/>
      <c r="AO21" s="116"/>
      <c r="AP21" s="68"/>
      <c r="AQ21" s="68"/>
      <c r="AR21" s="68"/>
      <c r="AS21" s="68"/>
      <c r="AT21" s="68"/>
      <c r="AU21" s="68"/>
      <c r="AV21" s="68"/>
      <c r="AW21" s="68"/>
      <c r="AX21" s="68"/>
      <c r="AY21" s="68"/>
      <c r="AZ21" s="68"/>
      <c r="BA21" s="68"/>
      <c r="BB21" s="68"/>
      <c r="BC21" s="68"/>
      <c r="BD21" s="68"/>
      <c r="BE21" s="68"/>
      <c r="BF21" s="68"/>
      <c r="BG21" s="68"/>
      <c r="BH21" s="68"/>
      <c r="BI21" s="68"/>
      <c r="BJ21" s="68"/>
      <c r="BK21" s="68"/>
      <c r="BL21" s="68"/>
      <c r="BM21" s="68"/>
      <c r="BN21" s="68"/>
      <c r="BO21" s="68"/>
      <c r="BP21" s="68"/>
      <c r="BQ21" s="68"/>
      <c r="BR21" s="68"/>
      <c r="BS21" s="68"/>
      <c r="BT21" s="68"/>
      <c r="BU21" s="68"/>
      <c r="BV21" s="68"/>
      <c r="BW21" s="68"/>
      <c r="BX21" s="68"/>
      <c r="BY21" s="68"/>
      <c r="BZ21" s="68"/>
      <c r="CA21" s="68"/>
      <c r="CB21" s="68"/>
      <c r="CC21" s="68"/>
    </row>
    <row r="22" spans="1:81" ht="16.5" customHeight="1" x14ac:dyDescent="0.2">
      <c r="A22" s="67" t="s">
        <v>104</v>
      </c>
      <c r="B22" s="116"/>
      <c r="C22" s="116"/>
      <c r="D22" s="116"/>
      <c r="E22" s="116">
        <f>B21+C21+D21+E21</f>
        <v>0</v>
      </c>
      <c r="F22" s="116">
        <f t="shared" ref="F22:K22" si="21">C21+D21+E21+F21</f>
        <v>0</v>
      </c>
      <c r="G22" s="116">
        <f t="shared" si="21"/>
        <v>0</v>
      </c>
      <c r="H22" s="116">
        <f t="shared" si="21"/>
        <v>0</v>
      </c>
      <c r="I22" s="116">
        <f t="shared" si="21"/>
        <v>0</v>
      </c>
      <c r="J22" s="116">
        <f t="shared" si="21"/>
        <v>0</v>
      </c>
      <c r="K22" s="116">
        <f t="shared" si="21"/>
        <v>0</v>
      </c>
      <c r="L22" s="117"/>
      <c r="M22" s="116"/>
      <c r="N22" s="116"/>
      <c r="O22" s="116"/>
      <c r="P22" s="116">
        <f>M21+N21+O21+P21</f>
        <v>0</v>
      </c>
      <c r="Q22" s="116">
        <f t="shared" ref="Q22:AB22" si="22">N21+O21+P21+Q21</f>
        <v>0</v>
      </c>
      <c r="R22" s="116">
        <f t="shared" si="22"/>
        <v>0</v>
      </c>
      <c r="S22" s="116">
        <f t="shared" si="22"/>
        <v>0</v>
      </c>
      <c r="T22" s="116">
        <f t="shared" si="22"/>
        <v>0</v>
      </c>
      <c r="U22" s="116">
        <f t="shared" si="22"/>
        <v>0</v>
      </c>
      <c r="V22" s="116">
        <f t="shared" si="22"/>
        <v>0</v>
      </c>
      <c r="W22" s="116">
        <f t="shared" si="22"/>
        <v>0</v>
      </c>
      <c r="X22" s="116">
        <f t="shared" si="22"/>
        <v>0</v>
      </c>
      <c r="Y22" s="116">
        <f t="shared" si="22"/>
        <v>0</v>
      </c>
      <c r="Z22" s="116">
        <f t="shared" si="22"/>
        <v>0</v>
      </c>
      <c r="AA22" s="116">
        <f t="shared" si="22"/>
        <v>0</v>
      </c>
      <c r="AB22" s="116">
        <f t="shared" si="22"/>
        <v>0</v>
      </c>
      <c r="AC22" s="117"/>
      <c r="AD22" s="116"/>
      <c r="AE22" s="116"/>
      <c r="AF22" s="116"/>
      <c r="AG22" s="116">
        <f>AD21+AE21+AF21+AG21</f>
        <v>0</v>
      </c>
      <c r="AH22" s="116">
        <f t="shared" ref="AH22:AO22" si="23">AE21+AF21+AG21+AH21</f>
        <v>0</v>
      </c>
      <c r="AI22" s="116">
        <f t="shared" si="23"/>
        <v>0</v>
      </c>
      <c r="AJ22" s="116">
        <f t="shared" si="23"/>
        <v>0</v>
      </c>
      <c r="AK22" s="116">
        <f t="shared" si="23"/>
        <v>0</v>
      </c>
      <c r="AL22" s="116">
        <f t="shared" si="23"/>
        <v>0</v>
      </c>
      <c r="AM22" s="116">
        <f t="shared" si="23"/>
        <v>0</v>
      </c>
      <c r="AN22" s="116">
        <f t="shared" si="23"/>
        <v>0</v>
      </c>
      <c r="AO22" s="116">
        <f t="shared" si="23"/>
        <v>0</v>
      </c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</row>
    <row r="23" spans="1:81" ht="16.5" customHeight="1" x14ac:dyDescent="0.2">
      <c r="A23" s="64" t="s">
        <v>105</v>
      </c>
      <c r="B23" s="118"/>
      <c r="C23" s="119" t="s">
        <v>106</v>
      </c>
      <c r="D23" s="120">
        <f>DIRECCIONALIDAD!J28/100</f>
        <v>0</v>
      </c>
      <c r="E23" s="119"/>
      <c r="F23" s="119" t="s">
        <v>107</v>
      </c>
      <c r="G23" s="120">
        <f>DIRECCIONALIDAD!J29/100</f>
        <v>0</v>
      </c>
      <c r="H23" s="119"/>
      <c r="I23" s="119" t="s">
        <v>108</v>
      </c>
      <c r="J23" s="120">
        <f>DIRECCIONALIDAD!J30/100</f>
        <v>0</v>
      </c>
      <c r="K23" s="121"/>
      <c r="L23" s="115"/>
      <c r="M23" s="118"/>
      <c r="N23" s="119"/>
      <c r="O23" s="119" t="s">
        <v>106</v>
      </c>
      <c r="P23" s="120">
        <f>DIRECCIONALIDAD!J31/100</f>
        <v>0</v>
      </c>
      <c r="Q23" s="119"/>
      <c r="R23" s="119"/>
      <c r="S23" s="119"/>
      <c r="T23" s="119" t="s">
        <v>107</v>
      </c>
      <c r="U23" s="120">
        <f>DIRECCIONALIDAD!J32/100</f>
        <v>0</v>
      </c>
      <c r="V23" s="119"/>
      <c r="W23" s="119"/>
      <c r="X23" s="119"/>
      <c r="Y23" s="119" t="s">
        <v>108</v>
      </c>
      <c r="Z23" s="120">
        <f>DIRECCIONALIDAD!J33/100</f>
        <v>0</v>
      </c>
      <c r="AA23" s="119"/>
      <c r="AB23" s="119"/>
      <c r="AC23" s="115"/>
      <c r="AD23" s="118"/>
      <c r="AE23" s="119" t="s">
        <v>106</v>
      </c>
      <c r="AF23" s="120">
        <f>DIRECCIONALIDAD!J34/100</f>
        <v>0</v>
      </c>
      <c r="AG23" s="119"/>
      <c r="AH23" s="119"/>
      <c r="AI23" s="119"/>
      <c r="AJ23" s="119" t="s">
        <v>107</v>
      </c>
      <c r="AK23" s="120">
        <f>DIRECCIONALIDAD!J35/100</f>
        <v>0</v>
      </c>
      <c r="AL23" s="119"/>
      <c r="AM23" s="119"/>
      <c r="AN23" s="119" t="s">
        <v>108</v>
      </c>
      <c r="AO23" s="120">
        <f>DIRECCIONALIDAD!J36/100</f>
        <v>0</v>
      </c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</row>
    <row r="24" spans="1:81" ht="16.5" customHeight="1" x14ac:dyDescent="0.2">
      <c r="A24" s="59"/>
      <c r="B24" s="115"/>
      <c r="C24" s="115"/>
      <c r="D24" s="115"/>
      <c r="E24" s="115"/>
      <c r="F24" s="115"/>
      <c r="G24" s="115"/>
      <c r="H24" s="115"/>
      <c r="I24" s="115"/>
      <c r="J24" s="115"/>
      <c r="K24" s="115"/>
      <c r="L24" s="115"/>
      <c r="M24" s="115"/>
      <c r="N24" s="115"/>
      <c r="O24" s="115"/>
      <c r="P24" s="115"/>
      <c r="Q24" s="115"/>
      <c r="R24" s="115"/>
      <c r="S24" s="115"/>
      <c r="T24" s="178" t="s">
        <v>102</v>
      </c>
      <c r="U24" s="178"/>
      <c r="V24" s="123">
        <v>4</v>
      </c>
      <c r="W24" s="115"/>
      <c r="X24" s="115"/>
      <c r="Y24" s="115"/>
      <c r="Z24" s="115"/>
      <c r="AA24" s="115"/>
      <c r="AB24" s="115"/>
      <c r="AC24" s="115"/>
      <c r="AD24" s="115"/>
      <c r="AE24" s="115"/>
      <c r="AF24" s="115"/>
      <c r="AG24" s="115"/>
      <c r="AH24" s="115"/>
      <c r="AI24" s="115"/>
      <c r="AJ24" s="115"/>
      <c r="AK24" s="115"/>
      <c r="AL24" s="115"/>
      <c r="AM24" s="115"/>
      <c r="AN24" s="115"/>
      <c r="AO24" s="115"/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59"/>
      <c r="BM24" s="59"/>
      <c r="BN24" s="59"/>
      <c r="BO24" s="59"/>
      <c r="BP24" s="59"/>
      <c r="BQ24" s="59"/>
      <c r="BR24" s="59"/>
      <c r="BS24" s="59"/>
      <c r="BT24" s="59"/>
      <c r="BU24" s="59"/>
      <c r="BV24" s="59"/>
      <c r="BW24" s="59"/>
      <c r="BX24" s="59"/>
      <c r="BY24" s="59"/>
      <c r="BZ24" s="59"/>
      <c r="CA24" s="59"/>
      <c r="CB24" s="59"/>
      <c r="CC24" s="59"/>
    </row>
    <row r="25" spans="1:81" ht="16.5" customHeight="1" x14ac:dyDescent="0.2">
      <c r="A25" s="67" t="s">
        <v>103</v>
      </c>
      <c r="B25" s="116">
        <f>'G-4'!F10</f>
        <v>302</v>
      </c>
      <c r="C25" s="116">
        <f>'G-4'!F11</f>
        <v>332.5</v>
      </c>
      <c r="D25" s="116">
        <f>'G-4'!F12</f>
        <v>318</v>
      </c>
      <c r="E25" s="116">
        <f>'G-4'!F13</f>
        <v>290</v>
      </c>
      <c r="F25" s="116">
        <f>'G-4'!F14</f>
        <v>283</v>
      </c>
      <c r="G25" s="116">
        <f>'G-4'!F15</f>
        <v>304.5</v>
      </c>
      <c r="H25" s="116">
        <f>'G-4'!F16</f>
        <v>373.5</v>
      </c>
      <c r="I25" s="116">
        <f>'G-4'!F17</f>
        <v>344.5</v>
      </c>
      <c r="J25" s="116">
        <f>'G-4'!F18</f>
        <v>360</v>
      </c>
      <c r="K25" s="116">
        <f>'G-4'!F19</f>
        <v>339.5</v>
      </c>
      <c r="L25" s="117"/>
      <c r="M25" s="116">
        <f>'G-4'!F20</f>
        <v>293.5</v>
      </c>
      <c r="N25" s="116">
        <f>'G-4'!F21</f>
        <v>290.5</v>
      </c>
      <c r="O25" s="116">
        <f>'G-4'!F22</f>
        <v>320</v>
      </c>
      <c r="P25" s="116">
        <f>'G-4'!M10</f>
        <v>339.5</v>
      </c>
      <c r="Q25" s="116">
        <f>'G-4'!M11</f>
        <v>309.5</v>
      </c>
      <c r="R25" s="116">
        <f>'G-4'!M12</f>
        <v>337.5</v>
      </c>
      <c r="S25" s="116">
        <f>'G-4'!M13</f>
        <v>297.5</v>
      </c>
      <c r="T25" s="116">
        <f>'G-4'!M14</f>
        <v>274</v>
      </c>
      <c r="U25" s="116">
        <f>'G-4'!M15</f>
        <v>276.5</v>
      </c>
      <c r="V25" s="116">
        <f>'G-4'!M16</f>
        <v>281.5</v>
      </c>
      <c r="W25" s="116">
        <f>'G-4'!M17</f>
        <v>317.5</v>
      </c>
      <c r="X25" s="116">
        <f>'G-4'!M18</f>
        <v>341.5</v>
      </c>
      <c r="Y25" s="116">
        <f>'G-4'!M19</f>
        <v>303</v>
      </c>
      <c r="Z25" s="116">
        <f>'G-4'!M20</f>
        <v>348</v>
      </c>
      <c r="AA25" s="116">
        <f>'G-4'!M21</f>
        <v>347.5</v>
      </c>
      <c r="AB25" s="116">
        <f>'G-4'!M22</f>
        <v>397</v>
      </c>
      <c r="AC25" s="117"/>
      <c r="AD25" s="116">
        <f>'G-4'!T10</f>
        <v>373.5</v>
      </c>
      <c r="AE25" s="116">
        <f>'G-4'!T11</f>
        <v>409.5</v>
      </c>
      <c r="AF25" s="116">
        <f>'G-4'!T12</f>
        <v>370</v>
      </c>
      <c r="AG25" s="116">
        <f>'G-4'!T13</f>
        <v>386.5</v>
      </c>
      <c r="AH25" s="116">
        <f>'G-4'!T14</f>
        <v>366.5</v>
      </c>
      <c r="AI25" s="116">
        <f>'G-4'!T15</f>
        <v>433.5</v>
      </c>
      <c r="AJ25" s="116">
        <f>'G-4'!T16</f>
        <v>407.5</v>
      </c>
      <c r="AK25" s="116">
        <f>'G-4'!T17</f>
        <v>435.5</v>
      </c>
      <c r="AL25" s="116">
        <f>'G-4'!T18</f>
        <v>401.5</v>
      </c>
      <c r="AM25" s="116">
        <f>'G-4'!T19</f>
        <v>380</v>
      </c>
      <c r="AN25" s="116">
        <f>'G-4'!T20</f>
        <v>388</v>
      </c>
      <c r="AO25" s="116">
        <f>'G-4'!T21</f>
        <v>348</v>
      </c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  <c r="BM25" s="68"/>
      <c r="BN25" s="68"/>
      <c r="BO25" s="68"/>
      <c r="BP25" s="68"/>
      <c r="BQ25" s="68"/>
      <c r="BR25" s="68"/>
      <c r="BS25" s="68"/>
      <c r="BT25" s="68"/>
      <c r="BU25" s="68"/>
      <c r="BV25" s="68"/>
      <c r="BW25" s="68"/>
      <c r="BX25" s="68"/>
      <c r="BY25" s="68"/>
      <c r="BZ25" s="68"/>
      <c r="CA25" s="68"/>
      <c r="CB25" s="68"/>
      <c r="CC25" s="68"/>
    </row>
    <row r="26" spans="1:81" ht="16.5" customHeight="1" x14ac:dyDescent="0.2">
      <c r="A26" s="67" t="s">
        <v>104</v>
      </c>
      <c r="B26" s="116"/>
      <c r="C26" s="116"/>
      <c r="D26" s="116"/>
      <c r="E26" s="116">
        <f>B25+C25+D25+E25</f>
        <v>1242.5</v>
      </c>
      <c r="F26" s="116">
        <f t="shared" ref="F26:K26" si="24">C25+D25+E25+F25</f>
        <v>1223.5</v>
      </c>
      <c r="G26" s="116">
        <f t="shared" si="24"/>
        <v>1195.5</v>
      </c>
      <c r="H26" s="116">
        <f t="shared" si="24"/>
        <v>1251</v>
      </c>
      <c r="I26" s="116">
        <f t="shared" si="24"/>
        <v>1305.5</v>
      </c>
      <c r="J26" s="116">
        <f t="shared" si="24"/>
        <v>1382.5</v>
      </c>
      <c r="K26" s="116">
        <f t="shared" si="24"/>
        <v>1417.5</v>
      </c>
      <c r="L26" s="117"/>
      <c r="M26" s="116"/>
      <c r="N26" s="116"/>
      <c r="O26" s="116"/>
      <c r="P26" s="116">
        <f>M25+N25+O25+P25</f>
        <v>1243.5</v>
      </c>
      <c r="Q26" s="116">
        <f t="shared" ref="Q26:AB26" si="25">N25+O25+P25+Q25</f>
        <v>1259.5</v>
      </c>
      <c r="R26" s="116">
        <f t="shared" si="25"/>
        <v>1306.5</v>
      </c>
      <c r="S26" s="116">
        <f t="shared" si="25"/>
        <v>1284</v>
      </c>
      <c r="T26" s="116">
        <f t="shared" si="25"/>
        <v>1218.5</v>
      </c>
      <c r="U26" s="116">
        <f t="shared" si="25"/>
        <v>1185.5</v>
      </c>
      <c r="V26" s="116">
        <f t="shared" si="25"/>
        <v>1129.5</v>
      </c>
      <c r="W26" s="116">
        <f t="shared" si="25"/>
        <v>1149.5</v>
      </c>
      <c r="X26" s="116">
        <f t="shared" si="25"/>
        <v>1217</v>
      </c>
      <c r="Y26" s="116">
        <f t="shared" si="25"/>
        <v>1243.5</v>
      </c>
      <c r="Z26" s="116">
        <f t="shared" si="25"/>
        <v>1310</v>
      </c>
      <c r="AA26" s="116">
        <f t="shared" si="25"/>
        <v>1340</v>
      </c>
      <c r="AB26" s="116">
        <f t="shared" si="25"/>
        <v>1395.5</v>
      </c>
      <c r="AC26" s="117"/>
      <c r="AD26" s="116"/>
      <c r="AE26" s="116"/>
      <c r="AF26" s="116"/>
      <c r="AG26" s="116">
        <f>AD25+AE25+AF25+AG25</f>
        <v>1539.5</v>
      </c>
      <c r="AH26" s="116">
        <f t="shared" ref="AH26:AO26" si="26">AE25+AF25+AG25+AH25</f>
        <v>1532.5</v>
      </c>
      <c r="AI26" s="116">
        <f t="shared" si="26"/>
        <v>1556.5</v>
      </c>
      <c r="AJ26" s="116">
        <f t="shared" si="26"/>
        <v>1594</v>
      </c>
      <c r="AK26" s="116">
        <f t="shared" si="26"/>
        <v>1643</v>
      </c>
      <c r="AL26" s="116">
        <f t="shared" si="26"/>
        <v>1678</v>
      </c>
      <c r="AM26" s="116">
        <f t="shared" si="26"/>
        <v>1624.5</v>
      </c>
      <c r="AN26" s="116">
        <f t="shared" si="26"/>
        <v>1605</v>
      </c>
      <c r="AO26" s="116">
        <f t="shared" si="26"/>
        <v>1517.5</v>
      </c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</row>
    <row r="27" spans="1:81" ht="16.5" customHeight="1" x14ac:dyDescent="0.2">
      <c r="A27" s="64" t="s">
        <v>105</v>
      </c>
      <c r="B27" s="118"/>
      <c r="C27" s="119" t="s">
        <v>106</v>
      </c>
      <c r="D27" s="120">
        <f>DIRECCIONALIDAD!J37/100</f>
        <v>0</v>
      </c>
      <c r="E27" s="119"/>
      <c r="F27" s="119" t="s">
        <v>107</v>
      </c>
      <c r="G27" s="120">
        <f>DIRECCIONALIDAD!J38/100</f>
        <v>0.55856276248250114</v>
      </c>
      <c r="H27" s="119"/>
      <c r="I27" s="119" t="s">
        <v>108</v>
      </c>
      <c r="J27" s="120">
        <f>DIRECCIONALIDAD!J39/100</f>
        <v>0.44143723751749886</v>
      </c>
      <c r="K27" s="121"/>
      <c r="L27" s="115"/>
      <c r="M27" s="118"/>
      <c r="N27" s="119"/>
      <c r="O27" s="119" t="s">
        <v>106</v>
      </c>
      <c r="P27" s="120">
        <f>DIRECCIONALIDAD!J40/100</f>
        <v>0</v>
      </c>
      <c r="Q27" s="119"/>
      <c r="R27" s="119"/>
      <c r="S27" s="119"/>
      <c r="T27" s="119" t="s">
        <v>107</v>
      </c>
      <c r="U27" s="120">
        <f>DIRECCIONALIDAD!J41/100</f>
        <v>0.41080554879532732</v>
      </c>
      <c r="V27" s="119"/>
      <c r="W27" s="119"/>
      <c r="X27" s="119"/>
      <c r="Y27" s="119" t="s">
        <v>108</v>
      </c>
      <c r="Z27" s="120">
        <f>DIRECCIONALIDAD!J42/100</f>
        <v>0.58919445120467262</v>
      </c>
      <c r="AA27" s="119"/>
      <c r="AB27" s="121"/>
      <c r="AC27" s="115"/>
      <c r="AD27" s="118"/>
      <c r="AE27" s="119" t="s">
        <v>106</v>
      </c>
      <c r="AF27" s="120">
        <f>DIRECCIONALIDAD!J43/100</f>
        <v>0</v>
      </c>
      <c r="AG27" s="119"/>
      <c r="AH27" s="119"/>
      <c r="AI27" s="119"/>
      <c r="AJ27" s="119" t="s">
        <v>107</v>
      </c>
      <c r="AK27" s="120">
        <f>DIRECCIONALIDAD!J44/100</f>
        <v>0.47943471841383667</v>
      </c>
      <c r="AL27" s="119"/>
      <c r="AM27" s="119"/>
      <c r="AN27" s="119" t="s">
        <v>108</v>
      </c>
      <c r="AO27" s="122">
        <f>DIRECCIONALIDAD!J45/100</f>
        <v>0.52056528158616322</v>
      </c>
      <c r="AP27" s="59"/>
      <c r="AQ27" s="59"/>
      <c r="AR27" s="59"/>
      <c r="AS27" s="59"/>
      <c r="AT27" s="59"/>
      <c r="AU27" s="59"/>
      <c r="AV27" s="59"/>
      <c r="AW27" s="59"/>
      <c r="AX27" s="59"/>
      <c r="AY27" s="59"/>
      <c r="AZ27" s="59"/>
      <c r="BA27" s="59"/>
      <c r="BB27" s="59"/>
      <c r="BC27" s="59"/>
      <c r="BD27" s="59"/>
      <c r="BE27" s="59"/>
      <c r="BF27" s="59"/>
      <c r="BG27" s="59"/>
      <c r="BH27" s="59"/>
      <c r="BI27" s="59"/>
      <c r="BJ27" s="59"/>
      <c r="BK27" s="59"/>
      <c r="BL27" s="59"/>
      <c r="BM27" s="59"/>
      <c r="BN27" s="59"/>
      <c r="BO27" s="59"/>
      <c r="BP27" s="59"/>
      <c r="BQ27" s="59"/>
      <c r="BR27" s="59"/>
      <c r="BS27" s="59"/>
      <c r="BT27" s="59"/>
      <c r="BU27" s="59"/>
      <c r="BV27" s="59"/>
      <c r="BW27" s="59"/>
      <c r="BX27" s="59"/>
      <c r="BY27" s="59"/>
      <c r="BZ27" s="59"/>
      <c r="CA27" s="59"/>
      <c r="CB27" s="59"/>
      <c r="CC27" s="59"/>
    </row>
    <row r="28" spans="1:81" ht="16.5" customHeight="1" x14ac:dyDescent="0.2">
      <c r="A28" s="59"/>
      <c r="B28" s="115"/>
      <c r="C28" s="115"/>
      <c r="D28" s="115"/>
      <c r="E28" s="115"/>
      <c r="F28" s="115"/>
      <c r="G28" s="115"/>
      <c r="H28" s="115"/>
      <c r="I28" s="115"/>
      <c r="J28" s="115"/>
      <c r="K28" s="115"/>
      <c r="L28" s="115"/>
      <c r="M28" s="115"/>
      <c r="N28" s="115"/>
      <c r="O28" s="115"/>
      <c r="P28" s="115"/>
      <c r="Q28" s="115"/>
      <c r="R28" s="115"/>
      <c r="S28" s="115"/>
      <c r="T28" s="178" t="s">
        <v>102</v>
      </c>
      <c r="U28" s="178"/>
      <c r="V28" s="114" t="s">
        <v>109</v>
      </c>
      <c r="W28" s="115"/>
      <c r="X28" s="115"/>
      <c r="Y28" s="115"/>
      <c r="Z28" s="115"/>
      <c r="AA28" s="115"/>
      <c r="AB28" s="115"/>
      <c r="AC28" s="115"/>
      <c r="AD28" s="115"/>
      <c r="AE28" s="115"/>
      <c r="AF28" s="115"/>
      <c r="AG28" s="115"/>
      <c r="AH28" s="115"/>
      <c r="AI28" s="115"/>
      <c r="AJ28" s="115"/>
      <c r="AK28" s="115"/>
      <c r="AL28" s="115"/>
      <c r="AM28" s="115"/>
      <c r="AN28" s="115"/>
      <c r="AO28" s="115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  <c r="BM28" s="59"/>
      <c r="BN28" s="59"/>
      <c r="BO28" s="59"/>
      <c r="BP28" s="59"/>
      <c r="BQ28" s="59"/>
      <c r="BR28" s="59"/>
      <c r="BS28" s="59"/>
      <c r="BT28" s="59"/>
      <c r="BU28" s="59"/>
      <c r="BV28" s="59"/>
      <c r="BW28" s="59"/>
      <c r="BX28" s="59"/>
      <c r="BY28" s="59"/>
      <c r="BZ28" s="59"/>
      <c r="CA28" s="59"/>
      <c r="CB28" s="59"/>
      <c r="CC28" s="59"/>
    </row>
    <row r="29" spans="1:81" ht="16.5" customHeight="1" x14ac:dyDescent="0.2">
      <c r="A29" s="67" t="s">
        <v>103</v>
      </c>
      <c r="B29" s="116">
        <f>B13+B17+B21+B25</f>
        <v>528</v>
      </c>
      <c r="C29" s="116">
        <f t="shared" ref="C29:K29" si="27">C13+C17+C21+C25</f>
        <v>527</v>
      </c>
      <c r="D29" s="116">
        <f t="shared" si="27"/>
        <v>494</v>
      </c>
      <c r="E29" s="116">
        <f t="shared" si="27"/>
        <v>478.5</v>
      </c>
      <c r="F29" s="116">
        <f t="shared" si="27"/>
        <v>458.5</v>
      </c>
      <c r="G29" s="116">
        <f t="shared" si="27"/>
        <v>464.5</v>
      </c>
      <c r="H29" s="116">
        <f t="shared" si="27"/>
        <v>499.5</v>
      </c>
      <c r="I29" s="116">
        <f t="shared" si="27"/>
        <v>481.5</v>
      </c>
      <c r="J29" s="116">
        <f t="shared" si="27"/>
        <v>470</v>
      </c>
      <c r="K29" s="116">
        <f t="shared" si="27"/>
        <v>454</v>
      </c>
      <c r="L29" s="117"/>
      <c r="M29" s="116">
        <f>M13+M17+M21+M25</f>
        <v>406.5</v>
      </c>
      <c r="N29" s="116">
        <f t="shared" ref="N29:AB29" si="28">N13+N17+N21+N25</f>
        <v>399</v>
      </c>
      <c r="O29" s="116">
        <f t="shared" si="28"/>
        <v>427.5</v>
      </c>
      <c r="P29" s="116">
        <f t="shared" si="28"/>
        <v>439.5</v>
      </c>
      <c r="Q29" s="116">
        <f t="shared" si="28"/>
        <v>436</v>
      </c>
      <c r="R29" s="116">
        <f t="shared" si="28"/>
        <v>442</v>
      </c>
      <c r="S29" s="116">
        <f t="shared" si="28"/>
        <v>412.5</v>
      </c>
      <c r="T29" s="116">
        <f t="shared" si="28"/>
        <v>381</v>
      </c>
      <c r="U29" s="116">
        <f t="shared" si="28"/>
        <v>377.5</v>
      </c>
      <c r="V29" s="116">
        <f t="shared" si="28"/>
        <v>387</v>
      </c>
      <c r="W29" s="116">
        <f t="shared" si="28"/>
        <v>444</v>
      </c>
      <c r="X29" s="116">
        <f t="shared" si="28"/>
        <v>469.5</v>
      </c>
      <c r="Y29" s="116">
        <f t="shared" si="28"/>
        <v>476.5</v>
      </c>
      <c r="Z29" s="116">
        <f t="shared" si="28"/>
        <v>521</v>
      </c>
      <c r="AA29" s="116">
        <f t="shared" si="28"/>
        <v>488.5</v>
      </c>
      <c r="AB29" s="116">
        <f t="shared" si="28"/>
        <v>550.5</v>
      </c>
      <c r="AC29" s="117"/>
      <c r="AD29" s="116">
        <f>AD13+AD17+AD21+AD25</f>
        <v>490.5</v>
      </c>
      <c r="AE29" s="116">
        <f t="shared" ref="AE29:AO29" si="29">AE13+AE17+AE21+AE25</f>
        <v>540</v>
      </c>
      <c r="AF29" s="116">
        <f t="shared" si="29"/>
        <v>490</v>
      </c>
      <c r="AG29" s="116">
        <f t="shared" si="29"/>
        <v>512.5</v>
      </c>
      <c r="AH29" s="116">
        <f t="shared" si="29"/>
        <v>491</v>
      </c>
      <c r="AI29" s="116">
        <f t="shared" si="29"/>
        <v>571.5</v>
      </c>
      <c r="AJ29" s="116">
        <f t="shared" si="29"/>
        <v>550</v>
      </c>
      <c r="AK29" s="116">
        <f t="shared" si="29"/>
        <v>605</v>
      </c>
      <c r="AL29" s="116">
        <f t="shared" si="29"/>
        <v>524.5</v>
      </c>
      <c r="AM29" s="116">
        <f t="shared" si="29"/>
        <v>506</v>
      </c>
      <c r="AN29" s="116">
        <f t="shared" si="29"/>
        <v>499.5</v>
      </c>
      <c r="AO29" s="116">
        <f t="shared" si="29"/>
        <v>467.5</v>
      </c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8"/>
      <c r="BM29" s="68"/>
      <c r="BN29" s="68"/>
      <c r="BO29" s="68"/>
      <c r="BP29" s="68"/>
      <c r="BQ29" s="68"/>
      <c r="BR29" s="68"/>
      <c r="BS29" s="68"/>
      <c r="BT29" s="68"/>
      <c r="BU29" s="68"/>
      <c r="BV29" s="68"/>
      <c r="BW29" s="68"/>
      <c r="BX29" s="68"/>
      <c r="BY29" s="68"/>
      <c r="BZ29" s="68"/>
      <c r="CA29" s="68"/>
      <c r="CB29" s="68"/>
      <c r="CC29" s="68"/>
    </row>
    <row r="30" spans="1:81" ht="16.5" customHeight="1" x14ac:dyDescent="0.2">
      <c r="A30" s="67" t="s">
        <v>104</v>
      </c>
      <c r="B30" s="116"/>
      <c r="C30" s="116"/>
      <c r="D30" s="116"/>
      <c r="E30" s="116">
        <f>B29+C29+D29+E29</f>
        <v>2027.5</v>
      </c>
      <c r="F30" s="116">
        <f t="shared" ref="F30:K30" si="30">C29+D29+E29+F29</f>
        <v>1958</v>
      </c>
      <c r="G30" s="116">
        <f t="shared" si="30"/>
        <v>1895.5</v>
      </c>
      <c r="H30" s="116">
        <f t="shared" si="30"/>
        <v>1901</v>
      </c>
      <c r="I30" s="116">
        <f t="shared" si="30"/>
        <v>1904</v>
      </c>
      <c r="J30" s="116">
        <f t="shared" si="30"/>
        <v>1915.5</v>
      </c>
      <c r="K30" s="116">
        <f t="shared" si="30"/>
        <v>1905</v>
      </c>
      <c r="L30" s="117"/>
      <c r="M30" s="116"/>
      <c r="N30" s="116"/>
      <c r="O30" s="116"/>
      <c r="P30" s="116">
        <f>M29+N29+O29+P29</f>
        <v>1672.5</v>
      </c>
      <c r="Q30" s="116">
        <f t="shared" ref="Q30:AB30" si="31">N29+O29+P29+Q29</f>
        <v>1702</v>
      </c>
      <c r="R30" s="116">
        <f t="shared" si="31"/>
        <v>1745</v>
      </c>
      <c r="S30" s="116">
        <f t="shared" si="31"/>
        <v>1730</v>
      </c>
      <c r="T30" s="116">
        <f t="shared" si="31"/>
        <v>1671.5</v>
      </c>
      <c r="U30" s="116">
        <f t="shared" si="31"/>
        <v>1613</v>
      </c>
      <c r="V30" s="116">
        <f t="shared" si="31"/>
        <v>1558</v>
      </c>
      <c r="W30" s="116">
        <f t="shared" si="31"/>
        <v>1589.5</v>
      </c>
      <c r="X30" s="116">
        <f t="shared" si="31"/>
        <v>1678</v>
      </c>
      <c r="Y30" s="116">
        <f t="shared" si="31"/>
        <v>1777</v>
      </c>
      <c r="Z30" s="116">
        <f t="shared" si="31"/>
        <v>1911</v>
      </c>
      <c r="AA30" s="116">
        <f t="shared" si="31"/>
        <v>1955.5</v>
      </c>
      <c r="AB30" s="116">
        <f t="shared" si="31"/>
        <v>2036.5</v>
      </c>
      <c r="AC30" s="117"/>
      <c r="AD30" s="116"/>
      <c r="AE30" s="116"/>
      <c r="AF30" s="116"/>
      <c r="AG30" s="116">
        <f>AD29+AE29+AF29+AG29</f>
        <v>2033</v>
      </c>
      <c r="AH30" s="116">
        <f t="shared" ref="AH30:AO30" si="32">AE29+AF29+AG29+AH29</f>
        <v>2033.5</v>
      </c>
      <c r="AI30" s="116">
        <f t="shared" si="32"/>
        <v>2065</v>
      </c>
      <c r="AJ30" s="116">
        <f t="shared" si="32"/>
        <v>2125</v>
      </c>
      <c r="AK30" s="116">
        <f t="shared" si="32"/>
        <v>2217.5</v>
      </c>
      <c r="AL30" s="116">
        <f t="shared" si="32"/>
        <v>2251</v>
      </c>
      <c r="AM30" s="116">
        <f t="shared" si="32"/>
        <v>2185.5</v>
      </c>
      <c r="AN30" s="116">
        <f t="shared" si="32"/>
        <v>2135</v>
      </c>
      <c r="AO30" s="116">
        <f t="shared" si="32"/>
        <v>1997.5</v>
      </c>
      <c r="AP30" s="68"/>
      <c r="AQ30" s="68"/>
      <c r="AR30" s="68"/>
      <c r="AS30" s="68"/>
      <c r="AT30" s="68"/>
      <c r="AU30" s="68"/>
      <c r="AV30" s="68"/>
      <c r="AW30" s="68"/>
      <c r="AX30" s="68"/>
      <c r="AY30" s="68"/>
      <c r="AZ30" s="68"/>
      <c r="BA30" s="68"/>
      <c r="BB30" s="68"/>
      <c r="BC30" s="68"/>
      <c r="BD30" s="68"/>
      <c r="BE30" s="68"/>
      <c r="BF30" s="68"/>
      <c r="BG30" s="68"/>
      <c r="BH30" s="68"/>
      <c r="BI30" s="68"/>
      <c r="BJ30" s="68"/>
      <c r="BK30" s="68"/>
      <c r="BL30" s="68"/>
      <c r="BM30" s="68"/>
      <c r="BN30" s="68"/>
      <c r="BO30" s="68"/>
      <c r="BP30" s="68"/>
      <c r="BQ30" s="68"/>
      <c r="BR30" s="68"/>
      <c r="BS30" s="68"/>
      <c r="BT30" s="68"/>
      <c r="BU30" s="68"/>
      <c r="BV30" s="68"/>
      <c r="BW30" s="68"/>
      <c r="BX30" s="68"/>
      <c r="BY30" s="68"/>
      <c r="BZ30" s="68"/>
      <c r="CA30" s="68"/>
      <c r="CB30" s="68"/>
      <c r="CC30" s="68"/>
    </row>
    <row r="31" spans="1:81" x14ac:dyDescent="0.2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9"/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59"/>
      <c r="BZ31" s="59"/>
      <c r="CA31" s="59"/>
      <c r="CB31" s="59"/>
      <c r="CC31" s="59"/>
    </row>
    <row r="32" spans="1:81" x14ac:dyDescent="0.2">
      <c r="A32" s="59"/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179"/>
      <c r="R32" s="179"/>
      <c r="S32" s="179"/>
      <c r="T32" s="179"/>
      <c r="U32" s="17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59"/>
      <c r="BM32" s="59"/>
      <c r="BN32" s="59"/>
      <c r="BO32" s="59"/>
      <c r="BP32" s="59"/>
      <c r="BQ32" s="59"/>
      <c r="BR32" s="59"/>
      <c r="BS32" s="59"/>
      <c r="BT32" s="59"/>
      <c r="BU32" s="59"/>
      <c r="BV32" s="59"/>
      <c r="BW32" s="59"/>
      <c r="BX32" s="59"/>
      <c r="BY32" s="59"/>
      <c r="BZ32" s="59"/>
      <c r="CA32" s="59"/>
      <c r="CB32" s="59"/>
      <c r="CC32" s="59"/>
    </row>
    <row r="33" spans="1:81" x14ac:dyDescent="0.2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68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59"/>
      <c r="BO33" s="59"/>
      <c r="BP33" s="59"/>
      <c r="BQ33" s="59"/>
      <c r="BR33" s="59"/>
      <c r="BS33" s="59"/>
      <c r="BT33" s="59"/>
      <c r="BU33" s="59"/>
      <c r="BV33" s="59"/>
      <c r="BW33" s="59"/>
      <c r="BX33" s="59"/>
      <c r="BY33" s="59"/>
      <c r="BZ33" s="59"/>
      <c r="CA33" s="59"/>
      <c r="CB33" s="59"/>
      <c r="CC33" s="59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68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68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6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G-2</vt:lpstr>
      <vt:lpstr>G-4</vt:lpstr>
      <vt:lpstr>G-Totales</vt:lpstr>
      <vt:lpstr>DIRECCIONALIDAD</vt:lpstr>
      <vt:lpstr>DIAGRAMA DE VOL</vt:lpstr>
      <vt:lpstr>'G-2'!Área_de_impresión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2009-04-23T22:09:14Z</cp:lastPrinted>
  <dcterms:created xsi:type="dcterms:W3CDTF">1998-04-02T13:38:56Z</dcterms:created>
  <dcterms:modified xsi:type="dcterms:W3CDTF">2018-09-08T16:49:48Z</dcterms:modified>
</cp:coreProperties>
</file>